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310" activeTab="1"/>
  </bookViews>
  <sheets>
    <sheet name="5b_1-2" sheetId="1" r:id="rId1"/>
    <sheet name="5b_2-2" sheetId="2" r:id="rId2"/>
  </sheets>
  <definedNames>
    <definedName name="_xlnm.Print_Area" localSheetId="0">'5b_1-2'!$A$1:$S$55</definedName>
    <definedName name="_xlnm.Print_Area" localSheetId="1">'5b_2-2'!$A$1:$K$44</definedName>
  </definedNames>
  <calcPr fullCalcOnLoad="1"/>
</workbook>
</file>

<file path=xl/sharedStrings.xml><?xml version="1.0" encoding="utf-8"?>
<sst xmlns="http://schemas.openxmlformats.org/spreadsheetml/2006/main" count="106" uniqueCount="84">
  <si>
    <t>G</t>
  </si>
  <si>
    <t>PREZZI</t>
  </si>
  <si>
    <t>n.</t>
  </si>
  <si>
    <t>kWh/anno</t>
  </si>
  <si>
    <t>UdM</t>
  </si>
  <si>
    <t>Valore a Base di Gara</t>
  </si>
  <si>
    <t>Rif.</t>
  </si>
  <si>
    <t>Descrizione</t>
  </si>
  <si>
    <t>€/kWh</t>
  </si>
  <si>
    <t>€/punto luce</t>
  </si>
  <si>
    <t>€/anno</t>
  </si>
  <si>
    <t>QUOTE ANNUALI PER COMPONENTI PRINCIPALI</t>
  </si>
  <si>
    <t>Ammontare complessivo del corrispettivo per energia, manutenzione, interventi iniziali</t>
  </si>
  <si>
    <t>€</t>
  </si>
  <si>
    <t>QUANTITA' DI GARA</t>
  </si>
  <si>
    <t>anni</t>
  </si>
  <si>
    <t>Valore offerto</t>
  </si>
  <si>
    <t>Valore offerto (in lettere)</t>
  </si>
  <si>
    <t>Sottoscrizione valore offerto</t>
  </si>
  <si>
    <t>Oneri Sicurezza (non soggetti a ribasso d'asta)</t>
  </si>
  <si>
    <t>AMMONTARE D'APPALTO (15 ANNI) PER COMPONENTI PRINCIPALI</t>
  </si>
  <si>
    <t>Quota servizio di fornitura Energia Elettrica</t>
  </si>
  <si>
    <t>CONSUMI  ENERGETICI ANNUALI</t>
  </si>
  <si>
    <t xml:space="preserve">Quota servizio di gestione-manutenzione </t>
  </si>
  <si>
    <r>
      <t>Q</t>
    </r>
    <r>
      <rPr>
        <vertAlign val="subscript"/>
        <sz val="11"/>
        <color indexed="8"/>
        <rFont val="Calibri"/>
        <family val="2"/>
      </rPr>
      <t>en(i)</t>
    </r>
  </si>
  <si>
    <t>1)</t>
  </si>
  <si>
    <t>2)</t>
  </si>
  <si>
    <t>3)</t>
  </si>
  <si>
    <t>1) + 2) + 3)</t>
  </si>
  <si>
    <t>R</t>
  </si>
  <si>
    <t>Anno contratto</t>
  </si>
  <si>
    <r>
      <t>Q</t>
    </r>
    <r>
      <rPr>
        <b/>
        <vertAlign val="subscript"/>
        <sz val="11"/>
        <rFont val="Calibri"/>
        <family val="2"/>
      </rPr>
      <t>riqu</t>
    </r>
  </si>
  <si>
    <t>Quota Capitale</t>
  </si>
  <si>
    <t>Quota Interessi</t>
  </si>
  <si>
    <t>Rate</t>
  </si>
  <si>
    <t>Tasso</t>
  </si>
  <si>
    <t>RAGIONE SOCIALE, DOMICILIO, CF/ PARTITA IVA</t>
  </si>
  <si>
    <t>DATA</t>
  </si>
  <si>
    <t>FIRMA DEL LEGALE/I RAPPRESENTANTE/I</t>
  </si>
  <si>
    <t>s</t>
  </si>
  <si>
    <t>TOTALE annuo (solo 1°anno)</t>
  </si>
  <si>
    <t>Corrispettivo totale per interventi iniziali</t>
  </si>
  <si>
    <r>
      <t>1) = Q</t>
    </r>
    <r>
      <rPr>
        <vertAlign val="subscript"/>
        <sz val="11"/>
        <color indexed="8"/>
        <rFont val="Calibri"/>
        <family val="2"/>
      </rPr>
      <t xml:space="preserve">en (1) </t>
    </r>
    <r>
      <rPr>
        <sz val="11"/>
        <color theme="1"/>
        <rFont val="Calibri"/>
        <family val="2"/>
      </rPr>
      <t>+ (G-1) * Q</t>
    </r>
    <r>
      <rPr>
        <vertAlign val="subscript"/>
        <sz val="11"/>
        <color indexed="8"/>
        <rFont val="Calibri"/>
        <family val="2"/>
      </rPr>
      <t>en (i)</t>
    </r>
  </si>
  <si>
    <t>Numero anni contrattuali</t>
  </si>
  <si>
    <t>Ribasso sulla base di gara (%)</t>
  </si>
  <si>
    <t>Consumo annuo impianti (primo anno)</t>
  </si>
  <si>
    <t>Quota servizio di fornitura Energia Elettrica (dal 2° anno)</t>
  </si>
  <si>
    <t>Consumo annuo impianti (dal 2° anno)</t>
  </si>
  <si>
    <t>Quota servizio di fornitura Energia Elettrica (primo anno)</t>
  </si>
  <si>
    <r>
      <rPr>
        <sz val="11"/>
        <color theme="1"/>
        <rFont val="Calibri"/>
        <family val="2"/>
      </rPr>
      <t>P</t>
    </r>
    <r>
      <rPr>
        <vertAlign val="subscript"/>
        <sz val="11"/>
        <color indexed="8"/>
        <rFont val="Calibri"/>
        <family val="2"/>
      </rPr>
      <t>pl (i)</t>
    </r>
  </si>
  <si>
    <t>vedi Allegato D: 2/2</t>
  </si>
  <si>
    <r>
      <t>P</t>
    </r>
    <r>
      <rPr>
        <vertAlign val="subscript"/>
        <sz val="11"/>
        <color indexed="8"/>
        <rFont val="Calibri"/>
        <family val="2"/>
      </rPr>
      <t>kwh (i)</t>
    </r>
  </si>
  <si>
    <t>Importo complessivo interventi iniziali (rif. art.4 del CSA), al netto degli Oneri della Sicurezza</t>
  </si>
  <si>
    <r>
      <t>Q</t>
    </r>
    <r>
      <rPr>
        <vertAlign val="subscript"/>
        <sz val="11"/>
        <rFont val="Calibri"/>
        <family val="2"/>
      </rPr>
      <t>riqu</t>
    </r>
  </si>
  <si>
    <t>Note per il calcolo ed indicazioni</t>
  </si>
  <si>
    <t>vedi periodo riferimento prezzo su  CSA art. 5.3.1.1</t>
  </si>
  <si>
    <t>Prezzo servizio fornitura energia elettrica iniziale</t>
  </si>
  <si>
    <r>
      <t>Q</t>
    </r>
    <r>
      <rPr>
        <vertAlign val="subscript"/>
        <sz val="11"/>
        <rFont val="Calibri"/>
        <family val="2"/>
      </rPr>
      <t>en (1)</t>
    </r>
  </si>
  <si>
    <t>Prezzo servizio gestione / manutenzione impianti illuminazione pubblica iniziale</t>
  </si>
  <si>
    <r>
      <rPr>
        <sz val="11"/>
        <rFont val="Symbol"/>
        <family val="1"/>
      </rPr>
      <t xml:space="preserve">S </t>
    </r>
    <r>
      <rPr>
        <sz val="11"/>
        <rFont val="Calibri"/>
        <family val="2"/>
      </rPr>
      <t>kWh</t>
    </r>
    <r>
      <rPr>
        <vertAlign val="subscript"/>
        <sz val="11"/>
        <rFont val="Calibri"/>
        <family val="2"/>
      </rPr>
      <t xml:space="preserve"> (1)</t>
    </r>
  </si>
  <si>
    <r>
      <rPr>
        <sz val="11"/>
        <color indexed="8"/>
        <rFont val="Symbol"/>
        <family val="1"/>
      </rPr>
      <t>S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kWh</t>
    </r>
    <r>
      <rPr>
        <vertAlign val="subscript"/>
        <sz val="11"/>
        <color indexed="8"/>
        <rFont val="Calibri"/>
        <family val="2"/>
      </rPr>
      <t xml:space="preserve"> (i)</t>
    </r>
  </si>
  <si>
    <r>
      <t xml:space="preserve">= </t>
    </r>
    <r>
      <rPr>
        <sz val="11"/>
        <color indexed="8"/>
        <rFont val="Symbol"/>
        <family val="1"/>
      </rPr>
      <t>S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kWh </t>
    </r>
    <r>
      <rPr>
        <vertAlign val="subscript"/>
        <sz val="11"/>
        <color indexed="8"/>
        <rFont val="Calibri"/>
        <family val="2"/>
      </rPr>
      <t xml:space="preserve">(i) </t>
    </r>
    <r>
      <rPr>
        <sz val="11"/>
        <color theme="1"/>
        <rFont val="Calibri"/>
        <family val="2"/>
      </rPr>
      <t xml:space="preserve"> * </t>
    </r>
    <r>
      <rPr>
        <sz val="11"/>
        <color indexed="8"/>
        <rFont val="Calibri"/>
        <family val="2"/>
      </rPr>
      <t>P</t>
    </r>
    <r>
      <rPr>
        <vertAlign val="subscript"/>
        <sz val="11"/>
        <color indexed="8"/>
        <rFont val="Calibri"/>
        <family val="2"/>
      </rPr>
      <t>kWh (i)</t>
    </r>
  </si>
  <si>
    <r>
      <t xml:space="preserve">= </t>
    </r>
    <r>
      <rPr>
        <sz val="11"/>
        <color indexed="8"/>
        <rFont val="Symbol"/>
        <family val="1"/>
      </rPr>
      <t>S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kWh </t>
    </r>
    <r>
      <rPr>
        <vertAlign val="subscript"/>
        <sz val="11"/>
        <color indexed="8"/>
        <rFont val="Calibri"/>
        <family val="2"/>
      </rPr>
      <t xml:space="preserve">(1) </t>
    </r>
    <r>
      <rPr>
        <sz val="11"/>
        <color theme="1"/>
        <rFont val="Calibri"/>
        <family val="2"/>
      </rPr>
      <t>* P</t>
    </r>
    <r>
      <rPr>
        <vertAlign val="subscript"/>
        <sz val="11"/>
        <color indexed="8"/>
        <rFont val="Calibri"/>
        <family val="2"/>
      </rPr>
      <t>kWh (i)</t>
    </r>
  </si>
  <si>
    <r>
      <t>2) = Q</t>
    </r>
    <r>
      <rPr>
        <vertAlign val="subscript"/>
        <sz val="11"/>
        <color indexed="8"/>
        <rFont val="Calibri"/>
        <family val="2"/>
      </rPr>
      <t>man IP (1)</t>
    </r>
    <r>
      <rPr>
        <sz val="11"/>
        <color theme="1"/>
        <rFont val="Calibri"/>
        <family val="2"/>
      </rPr>
      <t xml:space="preserve"> +(G-1) *Q</t>
    </r>
    <r>
      <rPr>
        <vertAlign val="subscript"/>
        <sz val="11"/>
        <color indexed="8"/>
        <rFont val="Calibri"/>
        <family val="2"/>
      </rPr>
      <t xml:space="preserve">man IP (i) </t>
    </r>
  </si>
  <si>
    <t>Corrispettivo annuo Oneri per la Sicurezza (non soggetti a ribasso d'Asta)</t>
  </si>
  <si>
    <t>PIANO AMMORTAMENTO OFFERTO</t>
  </si>
  <si>
    <t>Disciplinare: 10.4 Contenuto della “Busta C – Offerta economica”</t>
  </si>
  <si>
    <t>costi aziendali concernenti l'adempimento delle disposizioni in materia di salute e sicurezza sui luoghi di lavoro</t>
  </si>
  <si>
    <r>
      <t xml:space="preserve">N </t>
    </r>
    <r>
      <rPr>
        <vertAlign val="subscript"/>
        <sz val="11"/>
        <rFont val="Calibri"/>
        <family val="2"/>
      </rPr>
      <t>pl (i)</t>
    </r>
  </si>
  <si>
    <r>
      <t xml:space="preserve">= N </t>
    </r>
    <r>
      <rPr>
        <vertAlign val="subscript"/>
        <sz val="11"/>
        <rFont val="Calibri"/>
        <family val="2"/>
      </rPr>
      <t>pl (i)</t>
    </r>
    <r>
      <rPr>
        <sz val="11"/>
        <rFont val="Calibri"/>
        <family val="2"/>
      </rPr>
      <t xml:space="preserve"> * P</t>
    </r>
    <r>
      <rPr>
        <vertAlign val="subscript"/>
        <sz val="11"/>
        <rFont val="Calibri"/>
        <family val="2"/>
      </rPr>
      <t>pl(i)</t>
    </r>
  </si>
  <si>
    <t>Importo Residuo    (rif. art.12 del CSA)</t>
  </si>
  <si>
    <t>quantità energia elettrica massima prevista per il primo anno</t>
  </si>
  <si>
    <t xml:space="preserve">Numero punti luce iniziali </t>
  </si>
  <si>
    <t>A</t>
  </si>
  <si>
    <r>
      <t xml:space="preserve">(A </t>
    </r>
    <r>
      <rPr>
        <vertAlign val="subscript"/>
        <sz val="11"/>
        <color indexed="8"/>
        <rFont val="Calibri"/>
        <family val="2"/>
      </rPr>
      <t>"base di gara"</t>
    </r>
    <r>
      <rPr>
        <sz val="11"/>
        <color indexed="8"/>
        <rFont val="Calibri"/>
        <family val="2"/>
      </rPr>
      <t xml:space="preserve"> - A </t>
    </r>
    <r>
      <rPr>
        <vertAlign val="subscript"/>
        <sz val="11"/>
        <color indexed="8"/>
        <rFont val="Calibri"/>
        <family val="2"/>
      </rPr>
      <t>"offerto"</t>
    </r>
    <r>
      <rPr>
        <sz val="11"/>
        <color indexed="8"/>
        <rFont val="Calibri"/>
        <family val="2"/>
      </rPr>
      <t xml:space="preserve">) / A </t>
    </r>
    <r>
      <rPr>
        <vertAlign val="subscript"/>
        <sz val="11"/>
        <color indexed="8"/>
        <rFont val="Calibri"/>
        <family val="2"/>
      </rPr>
      <t>"base di gara"</t>
    </r>
    <r>
      <rPr>
        <sz val="11"/>
        <color theme="1"/>
        <rFont val="Calibri"/>
        <family val="2"/>
      </rPr>
      <t xml:space="preserve"> * 100 [formato 00,00]</t>
    </r>
  </si>
  <si>
    <r>
      <t>Q</t>
    </r>
    <r>
      <rPr>
        <vertAlign val="subscript"/>
        <sz val="11"/>
        <rFont val="Calibri"/>
        <family val="2"/>
      </rPr>
      <t>man IP</t>
    </r>
  </si>
  <si>
    <t>Quota servizio di gestione-manutenzione</t>
  </si>
  <si>
    <t>AMMONTARE COMPLESSIVO DELL'APPALTO (15 ANNI)</t>
  </si>
  <si>
    <t xml:space="preserve">UNIONE RENO GALLIERA
CAPITOLATO SPECIALE D’APPALTO – ALLEGATO D
</t>
  </si>
  <si>
    <r>
      <t>3) = (G-1) * Q</t>
    </r>
    <r>
      <rPr>
        <vertAlign val="subscript"/>
        <sz val="11"/>
        <rFont val="Calibri"/>
        <family val="2"/>
      </rPr>
      <t>riqu</t>
    </r>
    <r>
      <rPr>
        <sz val="11"/>
        <rFont val="Calibri"/>
        <family val="2"/>
      </rPr>
      <t xml:space="preserve"> </t>
    </r>
  </si>
  <si>
    <t>CONTRATTO DI RENDIMENTO ENERGETICO PER IMPIANTI DI ILLUMINAZIONE PUBBLICA DEL COMUNE DI PIEVE DI CENTO E GALLIERA - LOTTO 2 GALLIERA</t>
  </si>
  <si>
    <t>Quota annua per servizio di riqualificazione energetica (in n.14 rate costanti dal 2° al 15° anno)</t>
  </si>
  <si>
    <t xml:space="preserve">UNIONE RENO GALLIERA
CAPITOLATO SPECIALE D’APPALTO – ALLEGATO 5b
</t>
  </si>
  <si>
    <t>ALLEGATO 5b MODULO PER L'OFFERTA ECONOMICA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</si>
</sst>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]\ * #,##0.00_-;\-[$€]\ * #,##0.00_-;_-[$€]\ * &quot;-&quot;??_-;_-@_-"/>
    <numFmt numFmtId="173" formatCode="General_)"/>
    <numFmt numFmtId="174" formatCode="#,##0.00000"/>
    <numFmt numFmtId="175" formatCode="0.000%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&quot;€&quot;\ #,##0.00"/>
    <numFmt numFmtId="182" formatCode="_-&quot;L.&quot;\ * #,##0.00_-;\-&quot;L.&quot;\ * #,##0.00_-;_-&quot;L.&quot;\ * &quot;-&quot;??_-;_-@_-"/>
    <numFmt numFmtId="183" formatCode="_-[$€-410]\ * #,##0.00_-;\-[$€-410]\ * #,##0.00_-;_-[$€-410]\ * &quot;-&quot;??_-;_-@_-"/>
    <numFmt numFmtId="184" formatCode="_-* #,##0_-;\-* #,##0_-;_-* &quot;-&quot;??_-;_-@_-"/>
    <numFmt numFmtId="185" formatCode="_-* #,##0.00000_-;\-* #,##0.00000_-;_-* &quot;-&quot;??_-;_-@_-"/>
    <numFmt numFmtId="186" formatCode="&quot;Attivo&quot;;&quot;Attivo&quot;;&quot;Inattivo&quot;"/>
    <numFmt numFmtId="187" formatCode="#,##0.000"/>
    <numFmt numFmtId="188" formatCode="#,##0.0000"/>
    <numFmt numFmtId="189" formatCode="#,##0.000000"/>
    <numFmt numFmtId="190" formatCode="#,##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0"/>
      <name val="Calibri"/>
      <family val="2"/>
    </font>
    <font>
      <vertAlign val="subscript"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Calibri"/>
      <family val="2"/>
    </font>
    <font>
      <sz val="11"/>
      <name val="Symbol"/>
      <family val="1"/>
    </font>
    <font>
      <sz val="11"/>
      <color indexed="8"/>
      <name val="Symbol"/>
      <family val="1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142">
    <xf numFmtId="2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20" borderId="0" applyNumberFormat="0" applyBorder="0" applyAlignment="0" applyProtection="0"/>
    <xf numFmtId="0" fontId="42" fillId="21" borderId="0" applyNumberFormat="0" applyBorder="0" applyAlignment="0" applyProtection="0"/>
    <xf numFmtId="0" fontId="4" fillId="13" borderId="0" applyNumberFormat="0" applyBorder="0" applyAlignment="0" applyProtection="0"/>
    <xf numFmtId="0" fontId="42" fillId="14" borderId="0" applyNumberFormat="0" applyBorder="0" applyAlignment="0" applyProtection="0"/>
    <xf numFmtId="0" fontId="4" fillId="14" borderId="0" applyNumberFormat="0" applyBorder="0" applyAlignment="0" applyProtection="0"/>
    <xf numFmtId="0" fontId="42" fillId="22" borderId="0" applyNumberFormat="0" applyBorder="0" applyAlignment="0" applyProtection="0"/>
    <xf numFmtId="0" fontId="4" fillId="22" borderId="0" applyNumberFormat="0" applyBorder="0" applyAlignment="0" applyProtection="0"/>
    <xf numFmtId="0" fontId="42" fillId="23" borderId="0" applyNumberFormat="0" applyBorder="0" applyAlignment="0" applyProtection="0"/>
    <xf numFmtId="0" fontId="4" fillId="24" borderId="0" applyNumberFormat="0" applyBorder="0" applyAlignment="0" applyProtection="0"/>
    <xf numFmtId="0" fontId="42" fillId="25" borderId="0" applyNumberFormat="0" applyBorder="0" applyAlignment="0" applyProtection="0"/>
    <xf numFmtId="0" fontId="4" fillId="25" borderId="0" applyNumberFormat="0" applyBorder="0" applyAlignment="0" applyProtection="0"/>
    <xf numFmtId="0" fontId="43" fillId="26" borderId="1" applyNumberFormat="0" applyAlignment="0" applyProtection="0"/>
    <xf numFmtId="0" fontId="5" fillId="27" borderId="2" applyNumberFormat="0" applyAlignment="0" applyProtection="0"/>
    <xf numFmtId="0" fontId="44" fillId="0" borderId="3" applyNumberFormat="0" applyFill="0" applyAlignment="0" applyProtection="0"/>
    <xf numFmtId="0" fontId="6" fillId="0" borderId="4" applyNumberFormat="0" applyFill="0" applyAlignment="0" applyProtection="0"/>
    <xf numFmtId="0" fontId="45" fillId="28" borderId="5" applyNumberFormat="0" applyAlignment="0" applyProtection="0"/>
    <xf numFmtId="0" fontId="7" fillId="29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2" fillId="34" borderId="0" applyNumberFormat="0" applyBorder="0" applyAlignment="0" applyProtection="0"/>
    <xf numFmtId="0" fontId="4" fillId="35" borderId="0" applyNumberFormat="0" applyBorder="0" applyAlignment="0" applyProtection="0"/>
    <xf numFmtId="0" fontId="42" fillId="36" borderId="0" applyNumberFormat="0" applyBorder="0" applyAlignment="0" applyProtection="0"/>
    <xf numFmtId="0" fontId="4" fillId="22" borderId="0" applyNumberFormat="0" applyBorder="0" applyAlignment="0" applyProtection="0"/>
    <xf numFmtId="0" fontId="42" fillId="37" borderId="0" applyNumberFormat="0" applyBorder="0" applyAlignment="0" applyProtection="0"/>
    <xf numFmtId="0" fontId="4" fillId="24" borderId="0" applyNumberFormat="0" applyBorder="0" applyAlignment="0" applyProtection="0"/>
    <xf numFmtId="0" fontId="42" fillId="38" borderId="0" applyNumberFormat="0" applyBorder="0" applyAlignment="0" applyProtection="0"/>
    <xf numFmtId="0" fontId="4" fillId="39" borderId="0" applyNumberFormat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40" borderId="1" applyNumberFormat="0" applyAlignment="0" applyProtection="0"/>
    <xf numFmtId="0" fontId="8" fillId="9" borderId="2" applyNumberFormat="0" applyAlignment="0" applyProtection="0"/>
    <xf numFmtId="173" fontId="9" fillId="0" borderId="0">
      <alignment/>
      <protection/>
    </xf>
    <xf numFmtId="43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41" borderId="0" applyNumberFormat="0" applyBorder="0" applyAlignment="0" applyProtection="0"/>
    <xf numFmtId="0" fontId="11" fillId="42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43" borderId="7" applyNumberFormat="0" applyFont="0" applyAlignment="0" applyProtection="0"/>
    <xf numFmtId="0" fontId="3" fillId="44" borderId="8" applyNumberFormat="0" applyFont="0" applyAlignment="0" applyProtection="0"/>
    <xf numFmtId="0" fontId="3" fillId="44" borderId="8" applyNumberFormat="0" applyFont="0" applyAlignment="0" applyProtection="0"/>
    <xf numFmtId="0" fontId="3" fillId="44" borderId="8" applyNumberFormat="0" applyFont="0" applyAlignment="0" applyProtection="0"/>
    <xf numFmtId="0" fontId="49" fillId="26" borderId="9" applyNumberFormat="0" applyAlignment="0" applyProtection="0"/>
    <xf numFmtId="0" fontId="14" fillId="27" borderId="10" applyNumberFormat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7" fillId="0" borderId="12" applyNumberFormat="0" applyFill="0" applyAlignment="0" applyProtection="0"/>
    <xf numFmtId="0" fontId="54" fillId="0" borderId="13" applyNumberFormat="0" applyFill="0" applyAlignment="0" applyProtection="0"/>
    <xf numFmtId="0" fontId="18" fillId="0" borderId="14" applyNumberFormat="0" applyFill="0" applyAlignment="0" applyProtection="0"/>
    <xf numFmtId="0" fontId="55" fillId="0" borderId="15" applyNumberFormat="0" applyFill="0" applyAlignment="0" applyProtection="0"/>
    <xf numFmtId="0" fontId="19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" fillId="0" borderId="18" applyNumberFormat="0" applyFill="0" applyAlignment="0" applyProtection="0"/>
    <xf numFmtId="0" fontId="57" fillId="45" borderId="0" applyNumberFormat="0" applyBorder="0" applyAlignment="0" applyProtection="0"/>
    <xf numFmtId="0" fontId="21" fillId="3" borderId="0" applyNumberFormat="0" applyBorder="0" applyAlignment="0" applyProtection="0"/>
    <xf numFmtId="0" fontId="58" fillId="46" borderId="0" applyNumberFormat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" fillId="0" borderId="0" applyFont="0" applyFill="0" applyBorder="0" applyAlignment="0" applyProtection="0"/>
    <xf numFmtId="182" fontId="3" fillId="0" borderId="0" applyFont="0" applyFill="0" applyBorder="0" applyAlignment="0" applyProtection="0"/>
  </cellStyleXfs>
  <cellXfs count="156"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2" fillId="0" borderId="21" xfId="0" applyNumberFormat="1" applyFont="1" applyBorder="1" applyAlignment="1" applyProtection="1">
      <alignment horizontal="center"/>
      <protection/>
    </xf>
    <xf numFmtId="0" fontId="2" fillId="0" borderId="22" xfId="0" applyNumberFormat="1" applyFont="1" applyBorder="1" applyAlignment="1" applyProtection="1">
      <alignment/>
      <protection/>
    </xf>
    <xf numFmtId="0" fontId="2" fillId="0" borderId="23" xfId="0" applyNumberFormat="1" applyFont="1" applyBorder="1" applyAlignment="1" applyProtection="1">
      <alignment/>
      <protection/>
    </xf>
    <xf numFmtId="0" fontId="2" fillId="0" borderId="24" xfId="0" applyNumberFormat="1" applyFont="1" applyBorder="1" applyAlignment="1" applyProtection="1">
      <alignment/>
      <protection/>
    </xf>
    <xf numFmtId="0" fontId="2" fillId="0" borderId="22" xfId="0" applyNumberFormat="1" applyFont="1" applyBorder="1" applyAlignment="1" applyProtection="1">
      <alignment horizontal="center"/>
      <protection/>
    </xf>
    <xf numFmtId="0" fontId="2" fillId="0" borderId="21" xfId="0" applyNumberFormat="1" applyFont="1" applyBorder="1" applyAlignment="1" applyProtection="1">
      <alignment horizontal="center" wrapText="1"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0" fontId="2" fillId="27" borderId="0" xfId="0" applyNumberFormat="1" applyFont="1" applyFill="1" applyAlignment="1" applyProtection="1">
      <alignment/>
      <protection/>
    </xf>
    <xf numFmtId="0" fontId="0" fillId="27" borderId="0" xfId="0" applyNumberFormat="1" applyFill="1" applyAlignment="1" applyProtection="1">
      <alignment/>
      <protection/>
    </xf>
    <xf numFmtId="0" fontId="0" fillId="27" borderId="0" xfId="0" applyNumberFormat="1" applyFill="1" applyAlignment="1" applyProtection="1">
      <alignment horizontal="right"/>
      <protection/>
    </xf>
    <xf numFmtId="0" fontId="0" fillId="0" borderId="25" xfId="0" applyNumberFormat="1" applyBorder="1" applyAlignment="1" applyProtection="1">
      <alignment/>
      <protection/>
    </xf>
    <xf numFmtId="0" fontId="0" fillId="0" borderId="26" xfId="0" applyNumberFormat="1" applyBorder="1" applyAlignment="1" applyProtection="1">
      <alignment horizontal="right"/>
      <protection/>
    </xf>
    <xf numFmtId="0" fontId="0" fillId="0" borderId="27" xfId="0" applyNumberForma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27" xfId="0" applyNumberFormat="1" applyBorder="1" applyAlignment="1" applyProtection="1">
      <alignment horizontal="right"/>
      <protection/>
    </xf>
    <xf numFmtId="0" fontId="26" fillId="0" borderId="0" xfId="0" applyNumberFormat="1" applyFont="1" applyAlignment="1" applyProtection="1">
      <alignment/>
      <protection/>
    </xf>
    <xf numFmtId="0" fontId="26" fillId="0" borderId="0" xfId="0" applyNumberFormat="1" applyFont="1" applyBorder="1" applyAlignment="1" applyProtection="1">
      <alignment/>
      <protection/>
    </xf>
    <xf numFmtId="0" fontId="26" fillId="27" borderId="0" xfId="0" applyNumberFormat="1" applyFont="1" applyFill="1" applyAlignment="1" applyProtection="1">
      <alignment/>
      <protection/>
    </xf>
    <xf numFmtId="0" fontId="26" fillId="27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Border="1" applyAlignment="1" applyProtection="1">
      <alignment/>
      <protection/>
    </xf>
    <xf numFmtId="0" fontId="0" fillId="0" borderId="29" xfId="0" applyNumberFormat="1" applyBorder="1" applyAlignment="1" applyProtection="1" quotePrefix="1">
      <alignment/>
      <protection/>
    </xf>
    <xf numFmtId="4" fontId="26" fillId="0" borderId="21" xfId="0" applyNumberFormat="1" applyFont="1" applyFill="1" applyBorder="1" applyAlignment="1" applyProtection="1">
      <alignment/>
      <protection/>
    </xf>
    <xf numFmtId="0" fontId="0" fillId="0" borderId="19" xfId="0" applyNumberFormat="1" applyBorder="1" applyAlignment="1" applyProtection="1" quotePrefix="1">
      <alignment/>
      <protection/>
    </xf>
    <xf numFmtId="4" fontId="26" fillId="0" borderId="21" xfId="0" applyNumberFormat="1" applyFont="1" applyBorder="1" applyAlignment="1" applyProtection="1">
      <alignment/>
      <protection/>
    </xf>
    <xf numFmtId="0" fontId="0" fillId="0" borderId="20" xfId="0" applyNumberFormat="1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7" fillId="0" borderId="0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27" borderId="0" xfId="0" applyNumberFormat="1" applyFill="1" applyAlignment="1" applyProtection="1">
      <alignment/>
      <protection/>
    </xf>
    <xf numFmtId="175" fontId="1" fillId="0" borderId="0" xfId="111" applyNumberFormat="1" applyFont="1" applyAlignment="1" applyProtection="1">
      <alignment/>
      <protection/>
    </xf>
    <xf numFmtId="3" fontId="26" fillId="0" borderId="21" xfId="0" applyNumberFormat="1" applyFont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23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8" fillId="27" borderId="0" xfId="0" applyNumberFormat="1" applyFont="1" applyFill="1" applyAlignment="1" applyProtection="1">
      <alignment/>
      <protection/>
    </xf>
    <xf numFmtId="0" fontId="0" fillId="0" borderId="21" xfId="0" applyNumberFormat="1" applyBorder="1" applyAlignment="1" applyProtection="1">
      <alignment horizontal="right"/>
      <protection/>
    </xf>
    <xf numFmtId="10" fontId="0" fillId="47" borderId="21" xfId="0" applyNumberFormat="1" applyFill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27" borderId="0" xfId="0" applyNumberFormat="1" applyFill="1" applyBorder="1" applyAlignment="1" applyProtection="1">
      <alignment/>
      <protection/>
    </xf>
    <xf numFmtId="0" fontId="0" fillId="27" borderId="0" xfId="0" applyNumberFormat="1" applyFill="1" applyBorder="1" applyAlignment="1" applyProtection="1">
      <alignment horizontal="right"/>
      <protection/>
    </xf>
    <xf numFmtId="3" fontId="26" fillId="27" borderId="0" xfId="0" applyNumberFormat="1" applyFont="1" applyFill="1" applyBorder="1" applyAlignment="1" applyProtection="1">
      <alignment/>
      <protection/>
    </xf>
    <xf numFmtId="0" fontId="0" fillId="0" borderId="21" xfId="0" applyNumberFormat="1" applyBorder="1" applyAlignment="1" applyProtection="1">
      <alignment horizontal="center"/>
      <protection/>
    </xf>
    <xf numFmtId="0" fontId="30" fillId="0" borderId="21" xfId="0" applyNumberFormat="1" applyFont="1" applyBorder="1" applyAlignment="1" applyProtection="1">
      <alignment horizontal="center"/>
      <protection/>
    </xf>
    <xf numFmtId="0" fontId="29" fillId="0" borderId="0" xfId="0" applyNumberFormat="1" applyFont="1" applyAlignment="1" applyProtection="1">
      <alignment/>
      <protection/>
    </xf>
    <xf numFmtId="0" fontId="29" fillId="27" borderId="0" xfId="0" applyNumberFormat="1" applyFont="1" applyFill="1" applyAlignment="1" applyProtection="1">
      <alignment/>
      <protection/>
    </xf>
    <xf numFmtId="0" fontId="29" fillId="0" borderId="0" xfId="0" applyNumberFormat="1" applyFont="1" applyBorder="1" applyAlignment="1" applyProtection="1">
      <alignment/>
      <protection/>
    </xf>
    <xf numFmtId="0" fontId="29" fillId="27" borderId="0" xfId="0" applyNumberFormat="1" applyFont="1" applyFill="1" applyBorder="1" applyAlignment="1" applyProtection="1">
      <alignment/>
      <protection/>
    </xf>
    <xf numFmtId="4" fontId="29" fillId="0" borderId="21" xfId="0" applyNumberFormat="1" applyFont="1" applyFill="1" applyBorder="1" applyAlignment="1" applyProtection="1">
      <alignment/>
      <protection/>
    </xf>
    <xf numFmtId="4" fontId="29" fillId="0" borderId="21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4" fontId="29" fillId="0" borderId="0" xfId="0" applyNumberFormat="1" applyFont="1" applyBorder="1" applyAlignment="1" applyProtection="1">
      <alignment/>
      <protection/>
    </xf>
    <xf numFmtId="4" fontId="29" fillId="27" borderId="0" xfId="0" applyNumberFormat="1" applyFont="1" applyFill="1" applyBorder="1" applyAlignment="1" applyProtection="1">
      <alignment/>
      <protection/>
    </xf>
    <xf numFmtId="4" fontId="26" fillId="48" borderId="21" xfId="0" applyNumberFormat="1" applyFont="1" applyFill="1" applyBorder="1" applyAlignment="1" applyProtection="1">
      <alignment/>
      <protection/>
    </xf>
    <xf numFmtId="3" fontId="26" fillId="48" borderId="21" xfId="0" applyNumberFormat="1" applyFont="1" applyFill="1" applyBorder="1" applyAlignment="1" applyProtection="1">
      <alignment/>
      <protection/>
    </xf>
    <xf numFmtId="4" fontId="30" fillId="0" borderId="21" xfId="0" applyNumberFormat="1" applyFont="1" applyBorder="1" applyAlignment="1" applyProtection="1">
      <alignment/>
      <protection/>
    </xf>
    <xf numFmtId="4" fontId="30" fillId="48" borderId="21" xfId="0" applyNumberFormat="1" applyFont="1" applyFill="1" applyBorder="1" applyAlignment="1" applyProtection="1">
      <alignment/>
      <protection locked="0"/>
    </xf>
    <xf numFmtId="0" fontId="0" fillId="47" borderId="21" xfId="0" applyNumberFormat="1" applyFill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29" xfId="0" applyNumberFormat="1" applyBorder="1" applyAlignment="1" applyProtection="1">
      <alignment/>
      <protection/>
    </xf>
    <xf numFmtId="0" fontId="0" fillId="0" borderId="26" xfId="0" applyNumberFormat="1" applyBorder="1" applyAlignment="1" applyProtection="1">
      <alignment/>
      <protection/>
    </xf>
    <xf numFmtId="0" fontId="0" fillId="0" borderId="30" xfId="0" applyNumberFormat="1" applyBorder="1" applyAlignment="1" applyProtection="1">
      <alignment/>
      <protection/>
    </xf>
    <xf numFmtId="3" fontId="26" fillId="0" borderId="24" xfId="0" applyNumberFormat="1" applyFont="1" applyBorder="1" applyAlignment="1" applyProtection="1">
      <alignment/>
      <protection/>
    </xf>
    <xf numFmtId="0" fontId="0" fillId="0" borderId="31" xfId="0" applyNumberFormat="1" applyBorder="1" applyAlignment="1" applyProtection="1">
      <alignment horizontal="right"/>
      <protection/>
    </xf>
    <xf numFmtId="0" fontId="0" fillId="0" borderId="32" xfId="0" applyNumberFormat="1" applyBorder="1" applyAlignment="1" applyProtection="1">
      <alignment horizontal="right"/>
      <protection/>
    </xf>
    <xf numFmtId="0" fontId="26" fillId="0" borderId="23" xfId="0" applyNumberFormat="1" applyFont="1" applyBorder="1" applyAlignment="1" applyProtection="1">
      <alignment horizontal="center"/>
      <protection/>
    </xf>
    <xf numFmtId="0" fontId="26" fillId="0" borderId="20" xfId="0" applyNumberFormat="1" applyFont="1" applyBorder="1" applyAlignment="1" applyProtection="1">
      <alignment/>
      <protection/>
    </xf>
    <xf numFmtId="0" fontId="26" fillId="0" borderId="27" xfId="0" applyNumberFormat="1" applyFont="1" applyBorder="1" applyAlignment="1" applyProtection="1">
      <alignment/>
      <protection/>
    </xf>
    <xf numFmtId="0" fontId="26" fillId="0" borderId="28" xfId="0" applyNumberFormat="1" applyFont="1" applyBorder="1" applyAlignment="1" applyProtection="1">
      <alignment/>
      <protection/>
    </xf>
    <xf numFmtId="0" fontId="26" fillId="0" borderId="33" xfId="0" applyNumberFormat="1" applyFont="1" applyBorder="1" applyAlignment="1" applyProtection="1">
      <alignment horizontal="right"/>
      <protection/>
    </xf>
    <xf numFmtId="0" fontId="25" fillId="0" borderId="23" xfId="0" applyNumberFormat="1" applyFont="1" applyBorder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 horizontal="center"/>
      <protection/>
    </xf>
    <xf numFmtId="4" fontId="26" fillId="0" borderId="0" xfId="0" applyNumberFormat="1" applyFont="1" applyBorder="1" applyAlignment="1" applyProtection="1">
      <alignment/>
      <protection/>
    </xf>
    <xf numFmtId="0" fontId="33" fillId="0" borderId="21" xfId="0" applyNumberFormat="1" applyFont="1" applyBorder="1" applyAlignment="1" applyProtection="1">
      <alignment horizontal="center"/>
      <protection/>
    </xf>
    <xf numFmtId="0" fontId="33" fillId="0" borderId="23" xfId="0" applyNumberFormat="1" applyFont="1" applyBorder="1" applyAlignment="1" applyProtection="1">
      <alignment/>
      <protection/>
    </xf>
    <xf numFmtId="0" fontId="33" fillId="0" borderId="22" xfId="0" applyNumberFormat="1" applyFont="1" applyBorder="1" applyAlignment="1" applyProtection="1">
      <alignment/>
      <protection/>
    </xf>
    <xf numFmtId="0" fontId="33" fillId="0" borderId="21" xfId="0" applyNumberFormat="1" applyFont="1" applyBorder="1" applyAlignment="1" applyProtection="1">
      <alignment horizontal="right"/>
      <protection/>
    </xf>
    <xf numFmtId="3" fontId="34" fillId="48" borderId="21" xfId="0" applyNumberFormat="1" applyFont="1" applyFill="1" applyBorder="1" applyAlignment="1" applyProtection="1">
      <alignment/>
      <protection/>
    </xf>
    <xf numFmtId="0" fontId="0" fillId="0" borderId="0" xfId="99" applyNumberFormat="1" applyAlignment="1" applyProtection="1">
      <alignment horizontal="center"/>
      <protection/>
    </xf>
    <xf numFmtId="0" fontId="0" fillId="0" borderId="0" xfId="99" applyNumberFormat="1" applyAlignment="1" applyProtection="1">
      <alignment/>
      <protection/>
    </xf>
    <xf numFmtId="0" fontId="0" fillId="0" borderId="0" xfId="99" applyNumberFormat="1" applyAlignment="1" applyProtection="1">
      <alignment horizontal="right"/>
      <protection/>
    </xf>
    <xf numFmtId="44" fontId="30" fillId="48" borderId="21" xfId="99" applyNumberFormat="1" applyFont="1" applyFill="1" applyBorder="1" applyAlignment="1" applyProtection="1">
      <alignment/>
      <protection locked="0"/>
    </xf>
    <xf numFmtId="10" fontId="30" fillId="48" borderId="21" xfId="115" applyNumberFormat="1" applyFont="1" applyFill="1" applyBorder="1" applyAlignment="1" applyProtection="1">
      <alignment/>
      <protection locked="0"/>
    </xf>
    <xf numFmtId="174" fontId="30" fillId="48" borderId="21" xfId="0" applyNumberFormat="1" applyFont="1" applyFill="1" applyBorder="1" applyAlignment="1" applyProtection="1">
      <alignment/>
      <protection locked="0"/>
    </xf>
    <xf numFmtId="0" fontId="26" fillId="0" borderId="21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/>
      <protection/>
    </xf>
    <xf numFmtId="0" fontId="0" fillId="0" borderId="33" xfId="0" applyNumberFormat="1" applyBorder="1" applyAlignment="1" applyProtection="1">
      <alignment horizontal="right"/>
      <protection/>
    </xf>
    <xf numFmtId="0" fontId="33" fillId="0" borderId="24" xfId="0" applyNumberFormat="1" applyFont="1" applyBorder="1" applyAlignment="1" applyProtection="1">
      <alignment/>
      <protection/>
    </xf>
    <xf numFmtId="4" fontId="34" fillId="0" borderId="34" xfId="0" applyNumberFormat="1" applyFont="1" applyBorder="1" applyAlignment="1" applyProtection="1">
      <alignment/>
      <protection/>
    </xf>
    <xf numFmtId="174" fontId="27" fillId="0" borderId="24" xfId="0" applyNumberFormat="1" applyFont="1" applyBorder="1" applyAlignment="1" applyProtection="1">
      <alignment/>
      <protection/>
    </xf>
    <xf numFmtId="4" fontId="27" fillId="0" borderId="24" xfId="0" applyNumberFormat="1" applyFont="1" applyBorder="1" applyAlignment="1" applyProtection="1">
      <alignment/>
      <protection/>
    </xf>
    <xf numFmtId="0" fontId="26" fillId="0" borderId="19" xfId="0" applyNumberFormat="1" applyFont="1" applyBorder="1" applyAlignment="1" applyProtection="1" quotePrefix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2" xfId="99" applyNumberFormat="1" applyBorder="1" applyAlignment="1" applyProtection="1">
      <alignment/>
      <protection/>
    </xf>
    <xf numFmtId="0" fontId="0" fillId="0" borderId="24" xfId="99" applyNumberFormat="1" applyBorder="1" applyAlignment="1" applyProtection="1">
      <alignment/>
      <protection/>
    </xf>
    <xf numFmtId="0" fontId="1" fillId="0" borderId="23" xfId="99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8" fontId="30" fillId="48" borderId="21" xfId="99" applyNumberFormat="1" applyFont="1" applyFill="1" applyBorder="1" applyAlignment="1" applyProtection="1">
      <alignment/>
      <protection locked="0"/>
    </xf>
    <xf numFmtId="3" fontId="26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Alignment="1" applyProtection="1">
      <alignment/>
      <protection/>
    </xf>
    <xf numFmtId="0" fontId="26" fillId="0" borderId="0" xfId="95" applyFo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35" fillId="48" borderId="21" xfId="0" applyNumberFormat="1" applyFont="1" applyFill="1" applyBorder="1" applyAlignment="1" applyProtection="1">
      <alignment/>
      <protection locked="0"/>
    </xf>
    <xf numFmtId="0" fontId="2" fillId="0" borderId="0" xfId="99" applyNumberFormat="1" applyFont="1" applyAlignment="1" applyProtection="1">
      <alignment horizontal="center"/>
      <protection/>
    </xf>
    <xf numFmtId="0" fontId="27" fillId="0" borderId="0" xfId="95" applyFont="1" applyProtection="1">
      <alignment/>
      <protection/>
    </xf>
    <xf numFmtId="0" fontId="27" fillId="0" borderId="31" xfId="95" applyFont="1" applyBorder="1" applyAlignment="1" applyProtection="1">
      <alignment horizontal="center" vertical="center" wrapText="1"/>
      <protection/>
    </xf>
    <xf numFmtId="0" fontId="2" fillId="0" borderId="21" xfId="99" applyNumberFormat="1" applyFont="1" applyBorder="1" applyAlignment="1" applyProtection="1">
      <alignment horizontal="center"/>
      <protection/>
    </xf>
    <xf numFmtId="0" fontId="2" fillId="0" borderId="22" xfId="99" applyNumberFormat="1" applyFont="1" applyBorder="1" applyAlignment="1" applyProtection="1">
      <alignment/>
      <protection/>
    </xf>
    <xf numFmtId="0" fontId="2" fillId="0" borderId="21" xfId="99" applyNumberFormat="1" applyFont="1" applyBorder="1" applyAlignment="1" applyProtection="1">
      <alignment horizontal="left"/>
      <protection/>
    </xf>
    <xf numFmtId="0" fontId="2" fillId="0" borderId="21" xfId="99" applyNumberFormat="1" applyFont="1" applyFill="1" applyBorder="1" applyAlignment="1" applyProtection="1">
      <alignment/>
      <protection/>
    </xf>
    <xf numFmtId="0" fontId="26" fillId="0" borderId="21" xfId="95" applyFont="1" applyBorder="1" applyProtection="1">
      <alignment/>
      <protection/>
    </xf>
    <xf numFmtId="0" fontId="26" fillId="0" borderId="21" xfId="95" applyFont="1" applyBorder="1" applyAlignment="1" applyProtection="1">
      <alignment vertical="center"/>
      <protection/>
    </xf>
    <xf numFmtId="44" fontId="30" fillId="48" borderId="21" xfId="99" applyNumberFormat="1" applyFont="1" applyFill="1" applyBorder="1" applyAlignment="1" applyProtection="1">
      <alignment/>
      <protection/>
    </xf>
    <xf numFmtId="0" fontId="1" fillId="48" borderId="21" xfId="99" applyNumberFormat="1" applyFont="1" applyFill="1" applyBorder="1" applyAlignment="1" applyProtection="1">
      <alignment/>
      <protection/>
    </xf>
    <xf numFmtId="0" fontId="0" fillId="48" borderId="21" xfId="99" applyNumberFormat="1" applyFill="1" applyBorder="1" applyAlignment="1" applyProtection="1">
      <alignment/>
      <protection/>
    </xf>
    <xf numFmtId="0" fontId="2" fillId="0" borderId="0" xfId="99" applyNumberFormat="1" applyFont="1" applyFill="1" applyBorder="1" applyAlignment="1" applyProtection="1">
      <alignment/>
      <protection/>
    </xf>
    <xf numFmtId="44" fontId="29" fillId="0" borderId="21" xfId="72" applyNumberFormat="1" applyFont="1" applyBorder="1" applyAlignment="1" applyProtection="1">
      <alignment/>
      <protection/>
    </xf>
    <xf numFmtId="44" fontId="29" fillId="0" borderId="21" xfId="95" applyNumberFormat="1" applyFont="1" applyBorder="1" applyProtection="1">
      <alignment/>
      <protection/>
    </xf>
    <xf numFmtId="0" fontId="27" fillId="0" borderId="21" xfId="95" applyFont="1" applyBorder="1" applyProtection="1">
      <alignment/>
      <protection/>
    </xf>
    <xf numFmtId="8" fontId="30" fillId="48" borderId="21" xfId="99" applyNumberFormat="1" applyFont="1" applyFill="1" applyBorder="1" applyAlignment="1" applyProtection="1">
      <alignment/>
      <protection/>
    </xf>
    <xf numFmtId="0" fontId="0" fillId="0" borderId="0" xfId="99" applyNumberFormat="1" applyBorder="1" applyAlignment="1" applyProtection="1">
      <alignment/>
      <protection/>
    </xf>
    <xf numFmtId="44" fontId="29" fillId="0" borderId="21" xfId="72" applyFont="1" applyBorder="1" applyAlignment="1" applyProtection="1">
      <alignment/>
      <protection/>
    </xf>
    <xf numFmtId="3" fontId="26" fillId="0" borderId="21" xfId="95" applyNumberFormat="1" applyFont="1" applyBorder="1" applyProtection="1">
      <alignment/>
      <protection/>
    </xf>
    <xf numFmtId="9" fontId="26" fillId="48" borderId="21" xfId="111" applyFont="1" applyFill="1" applyBorder="1" applyAlignment="1" applyProtection="1">
      <alignment/>
      <protection/>
    </xf>
    <xf numFmtId="0" fontId="26" fillId="48" borderId="21" xfId="95" applyFont="1" applyFill="1" applyBorder="1" applyProtection="1">
      <alignment/>
      <protection/>
    </xf>
    <xf numFmtId="44" fontId="30" fillId="0" borderId="0" xfId="95" applyNumberFormat="1" applyFont="1" applyProtection="1">
      <alignment/>
      <protection/>
    </xf>
    <xf numFmtId="44" fontId="29" fillId="0" borderId="0" xfId="95" applyNumberFormat="1" applyFont="1" applyProtection="1">
      <alignment/>
      <protection/>
    </xf>
    <xf numFmtId="0" fontId="0" fillId="0" borderId="0" xfId="99" applyNumberFormat="1" applyBorder="1" applyAlignment="1" applyProtection="1">
      <alignment horizontal="right"/>
      <protection/>
    </xf>
    <xf numFmtId="0" fontId="0" fillId="0" borderId="27" xfId="99" applyNumberFormat="1" applyBorder="1" applyAlignment="1" applyProtection="1">
      <alignment/>
      <protection/>
    </xf>
    <xf numFmtId="0" fontId="26" fillId="0" borderId="0" xfId="95" applyFont="1" applyBorder="1" applyProtection="1">
      <alignment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38" fillId="0" borderId="19" xfId="0" applyNumberFormat="1" applyFont="1" applyBorder="1" applyAlignment="1" applyProtection="1">
      <alignment horizontal="left" vertical="top" wrapText="1"/>
      <protection/>
    </xf>
    <xf numFmtId="0" fontId="38" fillId="0" borderId="0" xfId="0" applyNumberFormat="1" applyFont="1" applyBorder="1" applyAlignment="1" applyProtection="1">
      <alignment horizontal="left" vertical="top" wrapText="1"/>
      <protection/>
    </xf>
    <xf numFmtId="0" fontId="38" fillId="0" borderId="30" xfId="0" applyNumberFormat="1" applyFont="1" applyBorder="1" applyAlignment="1" applyProtection="1">
      <alignment horizontal="left" vertical="top" wrapText="1"/>
      <protection/>
    </xf>
    <xf numFmtId="0" fontId="31" fillId="0" borderId="20" xfId="0" applyNumberFormat="1" applyFont="1" applyBorder="1" applyAlignment="1" applyProtection="1">
      <alignment horizontal="left" vertical="top" wrapText="1"/>
      <protection/>
    </xf>
    <xf numFmtId="0" fontId="31" fillId="0" borderId="27" xfId="0" applyNumberFormat="1" applyFont="1" applyBorder="1" applyAlignment="1" applyProtection="1">
      <alignment horizontal="left" vertical="top" wrapText="1"/>
      <protection/>
    </xf>
    <xf numFmtId="0" fontId="31" fillId="0" borderId="28" xfId="0" applyNumberFormat="1" applyFont="1" applyBorder="1" applyAlignment="1" applyProtection="1">
      <alignment horizontal="left" vertical="top" wrapText="1"/>
      <protection/>
    </xf>
    <xf numFmtId="0" fontId="24" fillId="0" borderId="0" xfId="0" applyNumberFormat="1" applyFont="1" applyAlignment="1" applyProtection="1">
      <alignment horizontal="center" vertical="center"/>
      <protection/>
    </xf>
    <xf numFmtId="0" fontId="23" fillId="0" borderId="0" xfId="0" applyNumberFormat="1" applyFont="1" applyAlignment="1" applyProtection="1">
      <alignment horizontal="center"/>
      <protection/>
    </xf>
  </cellXfs>
  <cellStyles count="12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uro 2" xfId="72"/>
    <cellStyle name="Euro 2 2" xfId="73"/>
    <cellStyle name="Euro 3" xfId="74"/>
    <cellStyle name="Euro 4" xfId="75"/>
    <cellStyle name="Euro 5" xfId="76"/>
    <cellStyle name="Euro_Allegato C" xfId="77"/>
    <cellStyle name="Input" xfId="78"/>
    <cellStyle name="Input 2" xfId="79"/>
    <cellStyle name="Istogram. 3D_A_2" xfId="80"/>
    <cellStyle name="Comma" xfId="81"/>
    <cellStyle name="Migliaia (0)_2002 -14 - Consorzio Ferrara Energia" xfId="82"/>
    <cellStyle name="Comma [0]" xfId="83"/>
    <cellStyle name="Migliaia 2" xfId="84"/>
    <cellStyle name="Migliaia 2 2" xfId="85"/>
    <cellStyle name="Migliaia 3" xfId="86"/>
    <cellStyle name="Migliaia 3 2" xfId="87"/>
    <cellStyle name="Migliaia 4" xfId="88"/>
    <cellStyle name="Migliaia 5" xfId="89"/>
    <cellStyle name="Neutrale" xfId="90"/>
    <cellStyle name="Neutrale 2" xfId="91"/>
    <cellStyle name="Non_definito" xfId="92"/>
    <cellStyle name="Normal_all" xfId="93"/>
    <cellStyle name="Normale 2" xfId="94"/>
    <cellStyle name="Normale 2 2" xfId="95"/>
    <cellStyle name="Normale 3" xfId="96"/>
    <cellStyle name="Normale 4" xfId="97"/>
    <cellStyle name="Normale 4 2" xfId="98"/>
    <cellStyle name="Normale 4 3" xfId="99"/>
    <cellStyle name="Normale 5" xfId="100"/>
    <cellStyle name="Normale 5 2" xfId="101"/>
    <cellStyle name="Normale 6" xfId="102"/>
    <cellStyle name="Normale 7" xfId="103"/>
    <cellStyle name="Normale 8" xfId="104"/>
    <cellStyle name="Nota" xfId="105"/>
    <cellStyle name="Nota 2" xfId="106"/>
    <cellStyle name="Nota 2 2" xfId="107"/>
    <cellStyle name="Nota 3" xfId="108"/>
    <cellStyle name="Output" xfId="109"/>
    <cellStyle name="Output 2" xfId="110"/>
    <cellStyle name="Percent" xfId="111"/>
    <cellStyle name="Percentuale 2" xfId="112"/>
    <cellStyle name="Percentuale 2 2" xfId="113"/>
    <cellStyle name="Percentuale 3" xfId="114"/>
    <cellStyle name="Percentuale 4" xfId="115"/>
    <cellStyle name="Percentuale 5" xfId="116"/>
    <cellStyle name="Percentuale 6" xfId="117"/>
    <cellStyle name="Testo avviso" xfId="118"/>
    <cellStyle name="Testo avviso 2" xfId="119"/>
    <cellStyle name="Testo descrittivo" xfId="120"/>
    <cellStyle name="Testo descrittivo 2" xfId="121"/>
    <cellStyle name="Titolo" xfId="122"/>
    <cellStyle name="Titolo 1" xfId="123"/>
    <cellStyle name="Titolo 1 2" xfId="124"/>
    <cellStyle name="Titolo 2" xfId="125"/>
    <cellStyle name="Titolo 2 2" xfId="126"/>
    <cellStyle name="Titolo 3" xfId="127"/>
    <cellStyle name="Titolo 3 2" xfId="128"/>
    <cellStyle name="Titolo 4" xfId="129"/>
    <cellStyle name="Titolo 4 2" xfId="130"/>
    <cellStyle name="Titolo 5" xfId="131"/>
    <cellStyle name="Totale" xfId="132"/>
    <cellStyle name="Totale 2" xfId="133"/>
    <cellStyle name="Valore non valido" xfId="134"/>
    <cellStyle name="Valore non valido 2" xfId="135"/>
    <cellStyle name="Valore valido" xfId="136"/>
    <cellStyle name="Valore valido 2" xfId="137"/>
    <cellStyle name="Currency" xfId="138"/>
    <cellStyle name="Valuta (0)_2002 -14 - Consorzio Ferrara Energia" xfId="139"/>
    <cellStyle name="Currency [0]" xfId="140"/>
    <cellStyle name="Valuta 2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V53"/>
  <sheetViews>
    <sheetView showGridLines="0" zoomScale="70" zoomScaleNormal="70" zoomScaleSheetLayoutView="85" zoomScalePageLayoutView="0" workbookViewId="0" topLeftCell="A4">
      <selection activeCell="Q19" sqref="Q19"/>
    </sheetView>
  </sheetViews>
  <sheetFormatPr defaultColWidth="9.140625" defaultRowHeight="15"/>
  <cols>
    <col min="1" max="1" width="12.8515625" style="6" customWidth="1"/>
    <col min="2" max="9" width="9.140625" style="1" customWidth="1"/>
    <col min="10" max="10" width="32.421875" style="1" customWidth="1"/>
    <col min="11" max="11" width="9.140625" style="1" customWidth="1"/>
    <col min="12" max="12" width="1.8515625" style="1" customWidth="1"/>
    <col min="13" max="13" width="2.140625" style="1" customWidth="1"/>
    <col min="14" max="14" width="48.421875" style="1" customWidth="1"/>
    <col min="15" max="15" width="17.140625" style="3" customWidth="1"/>
    <col min="16" max="16" width="20.7109375" style="1" customWidth="1"/>
    <col min="17" max="17" width="28.421875" style="1" customWidth="1"/>
    <col min="18" max="18" width="50.7109375" style="1" customWidth="1"/>
    <col min="19" max="19" width="26.8515625" style="1" bestFit="1" customWidth="1"/>
    <col min="20" max="16384" width="9.140625" style="1" customWidth="1"/>
  </cols>
  <sheetData>
    <row r="1" ht="39" customHeight="1"/>
    <row r="2" spans="1:19" s="111" customFormat="1" ht="51.75" customHeight="1">
      <c r="A2" s="147" t="s">
        <v>78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8.75">
      <c r="A3" s="154" t="s">
        <v>80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15.75">
      <c r="A4" s="155" t="s">
        <v>83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8" spans="1:19" ht="27.75" customHeight="1">
      <c r="A8" s="7" t="s">
        <v>6</v>
      </c>
      <c r="B8" s="8" t="s">
        <v>7</v>
      </c>
      <c r="C8" s="8"/>
      <c r="D8" s="8"/>
      <c r="E8" s="8"/>
      <c r="F8" s="8"/>
      <c r="G8" s="8"/>
      <c r="H8" s="8"/>
      <c r="I8" s="8"/>
      <c r="J8" s="8"/>
      <c r="K8" s="9" t="s">
        <v>54</v>
      </c>
      <c r="L8" s="8"/>
      <c r="M8" s="8"/>
      <c r="N8" s="10"/>
      <c r="O8" s="11" t="s">
        <v>4</v>
      </c>
      <c r="P8" s="12" t="s">
        <v>5</v>
      </c>
      <c r="Q8" s="57" t="s">
        <v>16</v>
      </c>
      <c r="R8" s="7" t="s">
        <v>17</v>
      </c>
      <c r="S8" s="13" t="s">
        <v>18</v>
      </c>
    </row>
    <row r="9" ht="15">
      <c r="Q9" s="58"/>
    </row>
    <row r="10" spans="2:17" ht="15">
      <c r="B10" s="14" t="s">
        <v>14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59"/>
    </row>
    <row r="11" spans="1:19" ht="18">
      <c r="A11" s="80" t="s">
        <v>68</v>
      </c>
      <c r="B11" s="100" t="s">
        <v>72</v>
      </c>
      <c r="C11" s="23"/>
      <c r="D11" s="23"/>
      <c r="E11" s="23"/>
      <c r="F11" s="73"/>
      <c r="G11" s="73"/>
      <c r="H11" s="73"/>
      <c r="I11" s="73"/>
      <c r="J11" s="73"/>
      <c r="K11" s="107"/>
      <c r="L11" s="73"/>
      <c r="M11" s="73"/>
      <c r="N11" s="76"/>
      <c r="O11" s="79" t="s">
        <v>2</v>
      </c>
      <c r="P11" s="77">
        <v>1122</v>
      </c>
      <c r="Q11" s="41">
        <v>1122</v>
      </c>
      <c r="R11" s="73"/>
      <c r="S11" s="73"/>
    </row>
    <row r="12" spans="1:19" ht="15">
      <c r="A12" s="80" t="s">
        <v>0</v>
      </c>
      <c r="B12" s="81" t="s">
        <v>43</v>
      </c>
      <c r="C12" s="82"/>
      <c r="D12" s="82"/>
      <c r="E12" s="82"/>
      <c r="F12" s="82"/>
      <c r="G12" s="82"/>
      <c r="H12" s="82"/>
      <c r="I12" s="82"/>
      <c r="J12" s="82"/>
      <c r="K12" s="81"/>
      <c r="L12" s="82"/>
      <c r="M12" s="82"/>
      <c r="N12" s="83"/>
      <c r="O12" s="84" t="s">
        <v>15</v>
      </c>
      <c r="P12" s="77">
        <v>15</v>
      </c>
      <c r="Q12" s="41">
        <v>15</v>
      </c>
      <c r="R12" s="73"/>
      <c r="S12" s="73"/>
    </row>
    <row r="13" spans="16:19" ht="15">
      <c r="P13" s="47"/>
      <c r="Q13" s="23"/>
      <c r="R13" s="73"/>
      <c r="S13" s="73"/>
    </row>
    <row r="14" spans="2:19" ht="15">
      <c r="B14" s="14" t="s">
        <v>22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48"/>
      <c r="Q14" s="25"/>
      <c r="R14" s="73"/>
      <c r="S14" s="73"/>
    </row>
    <row r="15" spans="1:19" ht="18">
      <c r="A15" s="99" t="s">
        <v>59</v>
      </c>
      <c r="B15" s="74" t="s">
        <v>45</v>
      </c>
      <c r="C15" s="75"/>
      <c r="D15" s="75"/>
      <c r="E15" s="75"/>
      <c r="F15" s="75"/>
      <c r="G15" s="75"/>
      <c r="H15" s="75"/>
      <c r="I15" s="75"/>
      <c r="J15" s="75"/>
      <c r="K15" s="74" t="s">
        <v>71</v>
      </c>
      <c r="L15" s="75"/>
      <c r="M15" s="75"/>
      <c r="N15" s="17"/>
      <c r="O15" s="18" t="s">
        <v>3</v>
      </c>
      <c r="P15" s="113">
        <v>526456</v>
      </c>
      <c r="Q15" s="41">
        <f>P15</f>
        <v>526456</v>
      </c>
      <c r="R15" s="73"/>
      <c r="S15" s="73"/>
    </row>
    <row r="16" spans="1:19" ht="18">
      <c r="A16" s="56" t="s">
        <v>60</v>
      </c>
      <c r="B16" s="5" t="s">
        <v>47</v>
      </c>
      <c r="C16" s="19"/>
      <c r="D16" s="19"/>
      <c r="E16" s="19"/>
      <c r="F16" s="19"/>
      <c r="G16" s="19"/>
      <c r="H16" s="19"/>
      <c r="I16" s="19"/>
      <c r="J16" s="19"/>
      <c r="K16" s="5"/>
      <c r="L16" s="19"/>
      <c r="M16" s="19"/>
      <c r="N16" s="20"/>
      <c r="O16" s="21" t="s">
        <v>3</v>
      </c>
      <c r="P16" s="113">
        <v>227381</v>
      </c>
      <c r="Q16" s="41">
        <f>P16</f>
        <v>227381</v>
      </c>
      <c r="R16" s="26"/>
      <c r="S16" s="26"/>
    </row>
    <row r="17" spans="16:19" ht="15">
      <c r="P17" s="22"/>
      <c r="Q17" s="60"/>
      <c r="R17" s="73"/>
      <c r="S17" s="73"/>
    </row>
    <row r="18" spans="2:19" ht="15">
      <c r="B18" s="14" t="s">
        <v>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24"/>
      <c r="Q18" s="61"/>
      <c r="R18" s="33"/>
      <c r="S18" s="33"/>
    </row>
    <row r="19" spans="1:19" ht="18">
      <c r="A19" s="72" t="s">
        <v>51</v>
      </c>
      <c r="B19" s="74" t="s">
        <v>56</v>
      </c>
      <c r="C19" s="75"/>
      <c r="D19" s="75"/>
      <c r="E19" s="75"/>
      <c r="F19" s="75"/>
      <c r="G19" s="75"/>
      <c r="H19" s="75"/>
      <c r="I19" s="75"/>
      <c r="J19" s="75"/>
      <c r="K19" s="74" t="s">
        <v>55</v>
      </c>
      <c r="L19" s="75"/>
      <c r="M19" s="75"/>
      <c r="N19" s="75"/>
      <c r="O19" s="78" t="s">
        <v>8</v>
      </c>
      <c r="P19" s="104">
        <v>0.17524</v>
      </c>
      <c r="Q19" s="98"/>
      <c r="R19" s="67"/>
      <c r="S19" s="67"/>
    </row>
    <row r="20" spans="1:19" ht="18.75" customHeight="1">
      <c r="A20" s="85" t="s">
        <v>49</v>
      </c>
      <c r="B20" s="5" t="s">
        <v>58</v>
      </c>
      <c r="C20" s="19"/>
      <c r="D20" s="19"/>
      <c r="E20" s="19"/>
      <c r="F20" s="19"/>
      <c r="G20" s="19"/>
      <c r="H20" s="19"/>
      <c r="I20" s="19"/>
      <c r="J20" s="19"/>
      <c r="K20" s="5"/>
      <c r="L20" s="19"/>
      <c r="M20" s="19"/>
      <c r="N20" s="19"/>
      <c r="O20" s="101" t="s">
        <v>9</v>
      </c>
      <c r="P20" s="105">
        <v>15</v>
      </c>
      <c r="Q20" s="70"/>
      <c r="R20" s="67"/>
      <c r="S20" s="67"/>
    </row>
    <row r="21" spans="16:19" ht="15">
      <c r="P21" s="22"/>
      <c r="Q21" s="60"/>
      <c r="R21" s="73"/>
      <c r="S21" s="73"/>
    </row>
    <row r="22" spans="2:19" ht="15">
      <c r="B22" s="14" t="s">
        <v>11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24"/>
      <c r="Q22" s="61"/>
      <c r="R22" s="33"/>
      <c r="S22" s="33"/>
    </row>
    <row r="23" spans="1:19" ht="18">
      <c r="A23" s="99" t="s">
        <v>57</v>
      </c>
      <c r="B23" s="74" t="s">
        <v>48</v>
      </c>
      <c r="C23" s="75"/>
      <c r="D23" s="75"/>
      <c r="E23" s="75"/>
      <c r="F23" s="75"/>
      <c r="G23" s="75"/>
      <c r="H23" s="75"/>
      <c r="I23" s="75"/>
      <c r="J23" s="75"/>
      <c r="K23" s="27" t="s">
        <v>62</v>
      </c>
      <c r="L23" s="75"/>
      <c r="M23" s="75"/>
      <c r="N23" s="17"/>
      <c r="O23" s="18" t="s">
        <v>10</v>
      </c>
      <c r="P23" s="28">
        <f>ROUND(P15*P19,2)</f>
        <v>92256.15</v>
      </c>
      <c r="Q23" s="62">
        <f>IF(Q19&lt;&gt;"",ROUND(Q15*Q19,2),"")</f>
      </c>
      <c r="R23" s="33"/>
      <c r="S23" s="33"/>
    </row>
    <row r="24" spans="1:19" ht="18">
      <c r="A24" s="56" t="s">
        <v>24</v>
      </c>
      <c r="B24" s="4" t="s">
        <v>46</v>
      </c>
      <c r="C24" s="73"/>
      <c r="D24" s="73"/>
      <c r="E24" s="73"/>
      <c r="F24" s="73"/>
      <c r="G24" s="73"/>
      <c r="H24" s="73"/>
      <c r="I24" s="73"/>
      <c r="J24" s="73"/>
      <c r="K24" s="29" t="s">
        <v>61</v>
      </c>
      <c r="L24" s="73"/>
      <c r="M24" s="73"/>
      <c r="N24" s="76"/>
      <c r="O24" s="2" t="s">
        <v>10</v>
      </c>
      <c r="P24" s="30">
        <f>ROUND(P16*P19,2)</f>
        <v>39846.25</v>
      </c>
      <c r="Q24" s="63">
        <f>IF(Q19&lt;&gt;"",ROUND(Q19*Q16,2),"")</f>
      </c>
      <c r="R24" s="118"/>
      <c r="S24" s="33"/>
    </row>
    <row r="25" spans="1:22" ht="18">
      <c r="A25" s="99" t="s">
        <v>75</v>
      </c>
      <c r="B25" s="4" t="s">
        <v>76</v>
      </c>
      <c r="C25" s="73"/>
      <c r="D25" s="73"/>
      <c r="E25" s="73"/>
      <c r="F25" s="73"/>
      <c r="G25" s="73"/>
      <c r="H25" s="73"/>
      <c r="I25" s="73"/>
      <c r="J25" s="73"/>
      <c r="K25" s="106" t="s">
        <v>69</v>
      </c>
      <c r="L25" s="73"/>
      <c r="M25" s="73"/>
      <c r="N25" s="76"/>
      <c r="O25" s="2" t="s">
        <v>10</v>
      </c>
      <c r="P25" s="30">
        <f>P11*P20</f>
        <v>16830</v>
      </c>
      <c r="Q25" s="30">
        <f>Q11*Q20</f>
        <v>0</v>
      </c>
      <c r="R25" s="118"/>
      <c r="S25" s="33"/>
      <c r="T25" s="73"/>
      <c r="U25" s="73"/>
      <c r="V25" s="73"/>
    </row>
    <row r="26" spans="1:22" ht="17.25" customHeight="1">
      <c r="A26" s="99" t="s">
        <v>53</v>
      </c>
      <c r="B26" s="100" t="str">
        <f>"Quota annua per servizio di riqualificazione energetica (in n."&amp;(P12-1)&amp;" rate costanti dal 2° al "&amp;P12&amp;"° anno)"</f>
        <v>Quota annua per servizio di riqualificazione energetica (in n.14 rate costanti dal 2° al 15° anno)</v>
      </c>
      <c r="C26" s="23"/>
      <c r="D26" s="23"/>
      <c r="E26" s="23"/>
      <c r="F26" s="23"/>
      <c r="G26" s="23"/>
      <c r="H26" s="23"/>
      <c r="I26" s="23"/>
      <c r="J26" s="23"/>
      <c r="K26" s="148" t="s">
        <v>50</v>
      </c>
      <c r="L26" s="149"/>
      <c r="M26" s="149"/>
      <c r="N26" s="150"/>
      <c r="O26" s="2" t="s">
        <v>10</v>
      </c>
      <c r="P26" s="30">
        <v>42980.16</v>
      </c>
      <c r="Q26" s="30">
        <f>'5b_2-2'!C11</f>
        <v>0</v>
      </c>
      <c r="R26" s="68"/>
      <c r="S26" s="68"/>
      <c r="T26" s="73"/>
      <c r="U26" s="73"/>
      <c r="V26" s="73"/>
    </row>
    <row r="27" spans="1:22" ht="17.25" customHeight="1">
      <c r="A27" s="99"/>
      <c r="B27" s="100"/>
      <c r="C27" s="23"/>
      <c r="D27" s="23"/>
      <c r="E27" s="23"/>
      <c r="F27" s="23"/>
      <c r="G27" s="23"/>
      <c r="H27" s="23"/>
      <c r="I27" s="23"/>
      <c r="J27" s="23"/>
      <c r="K27" s="148"/>
      <c r="L27" s="149"/>
      <c r="M27" s="149"/>
      <c r="N27" s="150"/>
      <c r="O27" s="31"/>
      <c r="P27" s="30"/>
      <c r="Q27" s="69"/>
      <c r="R27" s="68"/>
      <c r="S27" s="68"/>
      <c r="T27" s="73"/>
      <c r="U27" s="73"/>
      <c r="V27" s="73"/>
    </row>
    <row r="28" spans="1:22" ht="15" customHeight="1">
      <c r="A28" s="99" t="s">
        <v>39</v>
      </c>
      <c r="B28" s="81" t="s">
        <v>64</v>
      </c>
      <c r="C28" s="82"/>
      <c r="D28" s="82"/>
      <c r="E28" s="82"/>
      <c r="F28" s="82"/>
      <c r="G28" s="82"/>
      <c r="H28" s="82"/>
      <c r="I28" s="82"/>
      <c r="J28" s="83"/>
      <c r="K28" s="151"/>
      <c r="L28" s="152"/>
      <c r="M28" s="152"/>
      <c r="N28" s="153"/>
      <c r="O28" s="31" t="s">
        <v>13</v>
      </c>
      <c r="P28" s="30">
        <v>1329.28</v>
      </c>
      <c r="Q28" s="30">
        <f>P28</f>
        <v>1329.28</v>
      </c>
      <c r="R28" s="73"/>
      <c r="S28" s="32"/>
      <c r="T28" s="73"/>
      <c r="U28" s="73"/>
      <c r="V28" s="73"/>
    </row>
    <row r="29" spans="2:22" ht="15">
      <c r="B29" s="3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34" t="s">
        <v>40</v>
      </c>
      <c r="O29" s="35"/>
      <c r="P29" s="36">
        <f>P23+P25</f>
        <v>109086.15</v>
      </c>
      <c r="Q29" s="64">
        <f>IF(Q19&lt;&gt;"",Q23+Q25,"")</f>
      </c>
      <c r="R29" s="37"/>
      <c r="S29" s="32"/>
      <c r="T29" s="73"/>
      <c r="U29" s="73"/>
      <c r="V29" s="73"/>
    </row>
    <row r="30" spans="2:22" ht="15">
      <c r="B30" s="3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34" t="str">
        <f>"TOTALE annuo (dal 2° al "&amp;P12&amp;"° anno)"</f>
        <v>TOTALE annuo (dal 2° al 15° anno)</v>
      </c>
      <c r="O30" s="35"/>
      <c r="P30" s="36">
        <f>P24+P25+P26+P28</f>
        <v>100985.69</v>
      </c>
      <c r="Q30" s="64">
        <f>IF(Q19&lt;&gt;"",Q24+Q26+Q28+Q25,"")</f>
      </c>
      <c r="R30" s="37"/>
      <c r="S30" s="32"/>
      <c r="T30" s="73"/>
      <c r="U30" s="73"/>
      <c r="V30" s="73"/>
    </row>
    <row r="31" spans="2:19" ht="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2"/>
      <c r="P31" s="26"/>
      <c r="Q31" s="65"/>
      <c r="R31" s="33"/>
      <c r="S31" s="33"/>
    </row>
    <row r="32" spans="2:19" ht="15">
      <c r="B32" s="14" t="s">
        <v>20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55"/>
      <c r="Q32" s="66"/>
      <c r="R32" s="33"/>
      <c r="S32" s="33"/>
    </row>
    <row r="33" spans="1:19" ht="18">
      <c r="A33" s="56" t="s">
        <v>25</v>
      </c>
      <c r="B33" s="74" t="s">
        <v>21</v>
      </c>
      <c r="C33" s="75"/>
      <c r="D33" s="75"/>
      <c r="E33" s="75"/>
      <c r="F33" s="75"/>
      <c r="G33" s="75"/>
      <c r="H33" s="75"/>
      <c r="I33" s="75"/>
      <c r="J33" s="75"/>
      <c r="K33" s="74" t="s">
        <v>42</v>
      </c>
      <c r="L33" s="75"/>
      <c r="M33" s="75"/>
      <c r="N33" s="17"/>
      <c r="O33" s="18" t="s">
        <v>13</v>
      </c>
      <c r="P33" s="28">
        <f>P23+(P12-1)*P24</f>
        <v>650103.65</v>
      </c>
      <c r="Q33" s="62">
        <f>IF(Q19&lt;&gt;"",Q23+(Q12-1)*Q24,"")</f>
      </c>
      <c r="R33" s="33"/>
      <c r="S33" s="33"/>
    </row>
    <row r="34" spans="1:19" ht="18">
      <c r="A34" s="56" t="s">
        <v>26</v>
      </c>
      <c r="B34" s="4" t="s">
        <v>23</v>
      </c>
      <c r="C34" s="73"/>
      <c r="D34" s="73"/>
      <c r="E34" s="73"/>
      <c r="F34" s="73"/>
      <c r="G34" s="73"/>
      <c r="H34" s="73"/>
      <c r="I34" s="73"/>
      <c r="J34" s="73"/>
      <c r="K34" s="4" t="s">
        <v>63</v>
      </c>
      <c r="L34" s="73"/>
      <c r="M34" s="73"/>
      <c r="N34" s="76"/>
      <c r="O34" s="2" t="s">
        <v>13</v>
      </c>
      <c r="P34" s="28">
        <f>P12*P25</f>
        <v>252450</v>
      </c>
      <c r="Q34" s="62">
        <f>Q12*Q25</f>
        <v>0</v>
      </c>
      <c r="R34" s="33"/>
      <c r="S34" s="33"/>
    </row>
    <row r="35" spans="1:19" ht="18">
      <c r="A35" s="99" t="s">
        <v>27</v>
      </c>
      <c r="B35" s="81" t="s">
        <v>41</v>
      </c>
      <c r="C35" s="82"/>
      <c r="D35" s="82"/>
      <c r="E35" s="82"/>
      <c r="F35" s="82"/>
      <c r="G35" s="82"/>
      <c r="H35" s="82"/>
      <c r="I35" s="82"/>
      <c r="J35" s="82"/>
      <c r="K35" s="81" t="s">
        <v>79</v>
      </c>
      <c r="L35" s="82"/>
      <c r="M35" s="82"/>
      <c r="N35" s="83"/>
      <c r="O35" s="21" t="s">
        <v>13</v>
      </c>
      <c r="P35" s="30">
        <f>(P12-1)*P26</f>
        <v>601722.24</v>
      </c>
      <c r="Q35" s="63">
        <f>IF(Q19&lt;&gt;"",Q26*(Q12-1)+Q27,"")</f>
      </c>
      <c r="R35" s="33"/>
      <c r="S35" s="33"/>
    </row>
    <row r="36" spans="1:19" ht="15">
      <c r="A36" s="86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2"/>
      <c r="P36" s="87"/>
      <c r="Q36" s="65"/>
      <c r="R36" s="33"/>
      <c r="S36" s="33"/>
    </row>
    <row r="37" spans="1:19" ht="15">
      <c r="A37" s="88"/>
      <c r="B37" s="89" t="s">
        <v>67</v>
      </c>
      <c r="C37" s="90"/>
      <c r="D37" s="90"/>
      <c r="E37" s="90"/>
      <c r="F37" s="90"/>
      <c r="G37" s="90"/>
      <c r="H37" s="90"/>
      <c r="I37" s="90"/>
      <c r="J37" s="90"/>
      <c r="K37" s="89" t="s">
        <v>66</v>
      </c>
      <c r="L37" s="90"/>
      <c r="M37" s="90"/>
      <c r="N37" s="102"/>
      <c r="O37" s="91" t="s">
        <v>13</v>
      </c>
      <c r="P37" s="103"/>
      <c r="Q37" s="119"/>
      <c r="R37" s="92"/>
      <c r="S37" s="92"/>
    </row>
    <row r="38" spans="1:19" ht="15">
      <c r="A38" s="8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2"/>
      <c r="P38" s="87"/>
      <c r="Q38" s="65"/>
      <c r="R38" s="33"/>
      <c r="S38" s="33"/>
    </row>
    <row r="39" spans="2:19" ht="15">
      <c r="B39" s="73"/>
      <c r="D39" s="44"/>
      <c r="E39" s="44"/>
      <c r="P39" s="38"/>
      <c r="Q39" s="65"/>
      <c r="R39" s="73"/>
      <c r="S39" s="73"/>
    </row>
    <row r="40" spans="2:19" ht="15">
      <c r="B40" s="14" t="s">
        <v>77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39"/>
      <c r="Q40" s="66"/>
      <c r="R40" s="73"/>
      <c r="S40" s="73"/>
    </row>
    <row r="41" spans="1:19" ht="15">
      <c r="A41" s="56" t="s">
        <v>73</v>
      </c>
      <c r="B41" s="74" t="s">
        <v>12</v>
      </c>
      <c r="C41" s="75"/>
      <c r="D41" s="75"/>
      <c r="E41" s="75"/>
      <c r="F41" s="75"/>
      <c r="G41" s="75"/>
      <c r="H41" s="75"/>
      <c r="I41" s="75"/>
      <c r="J41" s="75"/>
      <c r="K41" s="74" t="s">
        <v>28</v>
      </c>
      <c r="L41" s="75"/>
      <c r="M41" s="75"/>
      <c r="N41" s="17"/>
      <c r="O41" s="18" t="s">
        <v>13</v>
      </c>
      <c r="P41" s="28">
        <f>P33+P34+P35</f>
        <v>1504275.8900000001</v>
      </c>
      <c r="Q41" s="62">
        <f>IF(Q19&lt;&gt;"",Q33+Q34+Q35,"")</f>
      </c>
      <c r="R41" s="73"/>
      <c r="S41" s="73"/>
    </row>
    <row r="42" spans="1:19" ht="15">
      <c r="A42" s="56"/>
      <c r="B42" s="5" t="s">
        <v>19</v>
      </c>
      <c r="C42" s="19"/>
      <c r="D42" s="19"/>
      <c r="E42" s="19"/>
      <c r="F42" s="19"/>
      <c r="G42" s="19"/>
      <c r="H42" s="19"/>
      <c r="I42" s="19"/>
      <c r="J42" s="19"/>
      <c r="K42" s="5" t="s">
        <v>39</v>
      </c>
      <c r="L42" s="19"/>
      <c r="M42" s="19"/>
      <c r="N42" s="20"/>
      <c r="O42" s="21" t="s">
        <v>13</v>
      </c>
      <c r="P42" s="30">
        <f>P28*(P12-1)</f>
        <v>18609.92</v>
      </c>
      <c r="Q42" s="30">
        <f>P42</f>
        <v>18609.92</v>
      </c>
      <c r="R42" s="73"/>
      <c r="S42" s="73"/>
    </row>
    <row r="43" spans="16:19" ht="15">
      <c r="P43" s="40"/>
      <c r="Q43" s="73"/>
      <c r="R43" s="73"/>
      <c r="S43" s="73"/>
    </row>
    <row r="44" spans="1:19" ht="18">
      <c r="A44" s="71" t="s">
        <v>29</v>
      </c>
      <c r="B44" s="51" t="s">
        <v>44</v>
      </c>
      <c r="C44" s="52"/>
      <c r="D44" s="52"/>
      <c r="E44" s="52"/>
      <c r="F44" s="52"/>
      <c r="G44" s="52"/>
      <c r="H44" s="52"/>
      <c r="I44" s="52"/>
      <c r="J44" s="52"/>
      <c r="K44" s="110" t="s">
        <v>74</v>
      </c>
      <c r="L44" s="108"/>
      <c r="M44" s="108"/>
      <c r="N44" s="109"/>
      <c r="O44" s="49"/>
      <c r="P44" s="50">
        <f>IF(Q19&lt;&gt;"",(P41-Q41)/P41,"")</f>
      </c>
      <c r="Q44" s="73"/>
      <c r="R44" s="73"/>
      <c r="S44" s="73"/>
    </row>
    <row r="45" spans="1:19" s="44" customFormat="1" ht="15.75">
      <c r="A45" s="42"/>
      <c r="B45" s="43"/>
      <c r="O45" s="45"/>
      <c r="P45" s="46"/>
      <c r="Q45" s="46"/>
      <c r="R45" s="33"/>
      <c r="S45" s="33"/>
    </row>
    <row r="49" spans="14:17" ht="15">
      <c r="N49" s="2" t="s">
        <v>36</v>
      </c>
      <c r="O49" s="19"/>
      <c r="P49" s="19"/>
      <c r="Q49" s="19"/>
    </row>
    <row r="50" ht="15">
      <c r="O50" s="1"/>
    </row>
    <row r="51" spans="14:17" ht="15">
      <c r="N51" s="2" t="s">
        <v>37</v>
      </c>
      <c r="O51" s="19"/>
      <c r="P51" s="19"/>
      <c r="Q51" s="19"/>
    </row>
    <row r="52" spans="14:15" ht="15">
      <c r="N52" s="2"/>
      <c r="O52" s="1"/>
    </row>
    <row r="53" spans="14:17" ht="15">
      <c r="N53" s="2" t="s">
        <v>38</v>
      </c>
      <c r="O53" s="19"/>
      <c r="P53" s="19"/>
      <c r="Q53" s="19"/>
    </row>
  </sheetData>
  <sheetProtection password="EF3D" sheet="1" objects="1" selectLockedCells="1"/>
  <mergeCells count="6">
    <mergeCell ref="A2:S2"/>
    <mergeCell ref="K26:N26"/>
    <mergeCell ref="K28:N28"/>
    <mergeCell ref="A3:S3"/>
    <mergeCell ref="A4:S4"/>
    <mergeCell ref="K27:N27"/>
  </mergeCells>
  <dataValidations count="2">
    <dataValidation type="custom" allowBlank="1" showInputMessage="1" showErrorMessage="1" sqref="Q19">
      <formula1>Q19&lt;=0.185</formula1>
    </dataValidation>
    <dataValidation type="custom" allowBlank="1" showInputMessage="1" showErrorMessage="1" sqref="Q20">
      <formula1>Q20&lt;=P20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view="pageBreakPreview" zoomScale="85" zoomScaleNormal="85" zoomScaleSheetLayoutView="85" zoomScalePageLayoutView="0" workbookViewId="0" topLeftCell="A1">
      <selection activeCell="C10" sqref="C10"/>
    </sheetView>
  </sheetViews>
  <sheetFormatPr defaultColWidth="9.140625" defaultRowHeight="15"/>
  <cols>
    <col min="1" max="1" width="9.7109375" style="117" customWidth="1"/>
    <col min="2" max="2" width="91.7109375" style="117" customWidth="1"/>
    <col min="3" max="3" width="29.8515625" style="117" bestFit="1" customWidth="1"/>
    <col min="4" max="4" width="38.8515625" style="117" customWidth="1"/>
    <col min="5" max="5" width="26.8515625" style="117" bestFit="1" customWidth="1"/>
    <col min="6" max="6" width="26.8515625" style="117" customWidth="1"/>
    <col min="7" max="7" width="12.421875" style="117" customWidth="1"/>
    <col min="8" max="8" width="19.140625" style="117" customWidth="1"/>
    <col min="9" max="9" width="18.28125" style="117" customWidth="1"/>
    <col min="10" max="10" width="18.421875" style="117" customWidth="1"/>
    <col min="11" max="11" width="19.28125" style="117" customWidth="1"/>
    <col min="12" max="16384" width="9.140625" style="117" customWidth="1"/>
  </cols>
  <sheetData>
    <row r="1" spans="1:15" s="94" customFormat="1" ht="39" customHeight="1">
      <c r="A1" s="93"/>
      <c r="O1" s="95"/>
    </row>
    <row r="2" spans="1:21" s="94" customFormat="1" ht="47.25" customHeight="1">
      <c r="A2" s="93"/>
      <c r="B2" s="147" t="s">
        <v>82</v>
      </c>
      <c r="C2" s="147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2:21" ht="18.75">
      <c r="B3" s="115" t="s">
        <v>80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2:21" ht="15.75">
      <c r="B4" s="116" t="s">
        <v>83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ht="15">
      <c r="J5" s="120"/>
    </row>
    <row r="6" ht="15">
      <c r="J6" s="120"/>
    </row>
    <row r="7" spans="7:10" ht="15">
      <c r="G7" s="121" t="s">
        <v>65</v>
      </c>
      <c r="J7" s="120"/>
    </row>
    <row r="8" spans="7:11" ht="63" customHeight="1">
      <c r="G8" s="122" t="s">
        <v>30</v>
      </c>
      <c r="H8" s="122" t="s">
        <v>31</v>
      </c>
      <c r="I8" s="122" t="s">
        <v>32</v>
      </c>
      <c r="J8" s="122" t="s">
        <v>33</v>
      </c>
      <c r="K8" s="122" t="s">
        <v>70</v>
      </c>
    </row>
    <row r="9" spans="1:11" ht="14.25" customHeight="1">
      <c r="A9" s="123" t="s">
        <v>6</v>
      </c>
      <c r="B9" s="124" t="s">
        <v>7</v>
      </c>
      <c r="C9" s="123" t="s">
        <v>16</v>
      </c>
      <c r="D9" s="125" t="s">
        <v>17</v>
      </c>
      <c r="E9" s="126" t="s">
        <v>18</v>
      </c>
      <c r="G9" s="127">
        <v>1</v>
      </c>
      <c r="H9" s="127"/>
      <c r="I9" s="127"/>
      <c r="J9" s="127"/>
      <c r="K9" s="127"/>
    </row>
    <row r="10" spans="2:11" ht="19.5" customHeight="1">
      <c r="B10" s="128" t="s">
        <v>52</v>
      </c>
      <c r="C10" s="96"/>
      <c r="D10" s="130"/>
      <c r="E10" s="131"/>
      <c r="F10" s="132"/>
      <c r="G10" s="127">
        <v>2</v>
      </c>
      <c r="H10" s="133">
        <f>C11</f>
        <v>0</v>
      </c>
      <c r="I10" s="134">
        <f aca="true" t="shared" si="0" ref="I10:I22">H10-J10</f>
        <v>0</v>
      </c>
      <c r="J10" s="134">
        <f>ROUND(C13*$C$10,2)</f>
        <v>0</v>
      </c>
      <c r="K10" s="134">
        <f>C10-I10</f>
        <v>0</v>
      </c>
    </row>
    <row r="11" spans="1:11" ht="19.5" customHeight="1">
      <c r="A11" s="135" t="s">
        <v>31</v>
      </c>
      <c r="B11" s="117" t="s">
        <v>81</v>
      </c>
      <c r="C11" s="112">
        <f>-PMT(C13,14,C10)</f>
        <v>0</v>
      </c>
      <c r="D11" s="136"/>
      <c r="E11" s="129"/>
      <c r="F11" s="137"/>
      <c r="G11" s="127">
        <v>3</v>
      </c>
      <c r="H11" s="138">
        <f>H10</f>
        <v>0</v>
      </c>
      <c r="I11" s="134">
        <f t="shared" si="0"/>
        <v>0</v>
      </c>
      <c r="J11" s="134">
        <f>ROUND(K10*$C$13,2)</f>
        <v>0</v>
      </c>
      <c r="K11" s="134">
        <f>K10-I11</f>
        <v>0</v>
      </c>
    </row>
    <row r="12" spans="2:11" ht="19.5" customHeight="1">
      <c r="B12" s="127" t="s">
        <v>34</v>
      </c>
      <c r="C12" s="139">
        <v>14</v>
      </c>
      <c r="D12" s="127"/>
      <c r="E12" s="127"/>
      <c r="G12" s="127">
        <v>4</v>
      </c>
      <c r="H12" s="138">
        <f aca="true" t="shared" si="1" ref="H12:H23">H11</f>
        <v>0</v>
      </c>
      <c r="I12" s="134">
        <f t="shared" si="0"/>
        <v>0</v>
      </c>
      <c r="J12" s="134">
        <f aca="true" t="shared" si="2" ref="J12:J22">ROUND(K11*$C$13,2)</f>
        <v>0</v>
      </c>
      <c r="K12" s="134">
        <f>K11-I12</f>
        <v>0</v>
      </c>
    </row>
    <row r="13" spans="2:11" ht="19.5" customHeight="1">
      <c r="B13" s="128" t="s">
        <v>35</v>
      </c>
      <c r="C13" s="97"/>
      <c r="D13" s="140"/>
      <c r="E13" s="141"/>
      <c r="G13" s="127">
        <v>5</v>
      </c>
      <c r="H13" s="138">
        <f t="shared" si="1"/>
        <v>0</v>
      </c>
      <c r="I13" s="134">
        <f t="shared" si="0"/>
        <v>0</v>
      </c>
      <c r="J13" s="134">
        <f t="shared" si="2"/>
        <v>0</v>
      </c>
      <c r="K13" s="134">
        <f aca="true" t="shared" si="3" ref="K13:K22">K12-I13</f>
        <v>0</v>
      </c>
    </row>
    <row r="14" spans="7:11" ht="19.5" customHeight="1">
      <c r="G14" s="127">
        <v>6</v>
      </c>
      <c r="H14" s="138">
        <f t="shared" si="1"/>
        <v>0</v>
      </c>
      <c r="I14" s="134">
        <f t="shared" si="0"/>
        <v>0</v>
      </c>
      <c r="J14" s="134">
        <f t="shared" si="2"/>
        <v>0</v>
      </c>
      <c r="K14" s="134">
        <f t="shared" si="3"/>
        <v>0</v>
      </c>
    </row>
    <row r="15" spans="7:11" ht="19.5" customHeight="1">
      <c r="G15" s="127">
        <v>7</v>
      </c>
      <c r="H15" s="138">
        <f t="shared" si="1"/>
        <v>0</v>
      </c>
      <c r="I15" s="134">
        <f t="shared" si="0"/>
        <v>0</v>
      </c>
      <c r="J15" s="134">
        <f t="shared" si="2"/>
        <v>0</v>
      </c>
      <c r="K15" s="134">
        <f t="shared" si="3"/>
        <v>0</v>
      </c>
    </row>
    <row r="16" spans="7:11" ht="19.5" customHeight="1">
      <c r="G16" s="127">
        <v>8</v>
      </c>
      <c r="H16" s="138">
        <f t="shared" si="1"/>
        <v>0</v>
      </c>
      <c r="I16" s="134">
        <f t="shared" si="0"/>
        <v>0</v>
      </c>
      <c r="J16" s="134">
        <f t="shared" si="2"/>
        <v>0</v>
      </c>
      <c r="K16" s="134">
        <f t="shared" si="3"/>
        <v>0</v>
      </c>
    </row>
    <row r="17" spans="7:11" ht="19.5" customHeight="1">
      <c r="G17" s="127">
        <v>9</v>
      </c>
      <c r="H17" s="138">
        <f t="shared" si="1"/>
        <v>0</v>
      </c>
      <c r="I17" s="134">
        <f t="shared" si="0"/>
        <v>0</v>
      </c>
      <c r="J17" s="134">
        <f t="shared" si="2"/>
        <v>0</v>
      </c>
      <c r="K17" s="134">
        <f t="shared" si="3"/>
        <v>0</v>
      </c>
    </row>
    <row r="18" spans="7:11" ht="19.5" customHeight="1">
      <c r="G18" s="127">
        <v>10</v>
      </c>
      <c r="H18" s="138">
        <f t="shared" si="1"/>
        <v>0</v>
      </c>
      <c r="I18" s="134">
        <f t="shared" si="0"/>
        <v>0</v>
      </c>
      <c r="J18" s="134">
        <f t="shared" si="2"/>
        <v>0</v>
      </c>
      <c r="K18" s="134">
        <f t="shared" si="3"/>
        <v>0</v>
      </c>
    </row>
    <row r="19" spans="7:11" ht="19.5" customHeight="1">
      <c r="G19" s="127">
        <v>11</v>
      </c>
      <c r="H19" s="138">
        <f t="shared" si="1"/>
        <v>0</v>
      </c>
      <c r="I19" s="134">
        <f t="shared" si="0"/>
        <v>0</v>
      </c>
      <c r="J19" s="134">
        <f t="shared" si="2"/>
        <v>0</v>
      </c>
      <c r="K19" s="134">
        <f t="shared" si="3"/>
        <v>0</v>
      </c>
    </row>
    <row r="20" spans="7:11" ht="19.5" customHeight="1">
      <c r="G20" s="127">
        <v>12</v>
      </c>
      <c r="H20" s="138">
        <f t="shared" si="1"/>
        <v>0</v>
      </c>
      <c r="I20" s="134">
        <f t="shared" si="0"/>
        <v>0</v>
      </c>
      <c r="J20" s="134">
        <f t="shared" si="2"/>
        <v>0</v>
      </c>
      <c r="K20" s="134">
        <f t="shared" si="3"/>
        <v>0</v>
      </c>
    </row>
    <row r="21" spans="7:11" ht="19.5" customHeight="1">
      <c r="G21" s="127">
        <v>13</v>
      </c>
      <c r="H21" s="138">
        <f t="shared" si="1"/>
        <v>0</v>
      </c>
      <c r="I21" s="134">
        <f t="shared" si="0"/>
        <v>0</v>
      </c>
      <c r="J21" s="134">
        <f t="shared" si="2"/>
        <v>0</v>
      </c>
      <c r="K21" s="134">
        <f t="shared" si="3"/>
        <v>0</v>
      </c>
    </row>
    <row r="22" spans="7:11" ht="19.5" customHeight="1">
      <c r="G22" s="127">
        <v>14</v>
      </c>
      <c r="H22" s="138">
        <f t="shared" si="1"/>
        <v>0</v>
      </c>
      <c r="I22" s="134">
        <f t="shared" si="0"/>
        <v>0</v>
      </c>
      <c r="J22" s="134">
        <f t="shared" si="2"/>
        <v>0</v>
      </c>
      <c r="K22" s="134">
        <f t="shared" si="3"/>
        <v>0</v>
      </c>
    </row>
    <row r="23" spans="7:11" ht="19.5" customHeight="1">
      <c r="G23" s="127">
        <v>15</v>
      </c>
      <c r="H23" s="138">
        <f t="shared" si="1"/>
        <v>0</v>
      </c>
      <c r="I23" s="134">
        <f>H23-J23</f>
        <v>0</v>
      </c>
      <c r="J23" s="134">
        <f>ROUND(K22*$C$13,2)</f>
        <v>0</v>
      </c>
      <c r="K23" s="134">
        <v>0</v>
      </c>
    </row>
    <row r="24" spans="7:11" ht="19.5" customHeight="1">
      <c r="G24" s="127"/>
      <c r="H24" s="138"/>
      <c r="I24" s="134"/>
      <c r="J24" s="134"/>
      <c r="K24" s="134"/>
    </row>
    <row r="25" spans="7:11" ht="19.5" customHeight="1">
      <c r="G25" s="127"/>
      <c r="H25" s="138"/>
      <c r="I25" s="134"/>
      <c r="J25" s="134"/>
      <c r="K25" s="134"/>
    </row>
    <row r="26" spans="7:11" ht="19.5" customHeight="1">
      <c r="G26" s="127"/>
      <c r="H26" s="138"/>
      <c r="I26" s="134"/>
      <c r="J26" s="134"/>
      <c r="K26" s="134"/>
    </row>
    <row r="27" spans="8:10" ht="15">
      <c r="H27" s="142">
        <f>SUM(H10:H26)</f>
        <v>0</v>
      </c>
      <c r="I27" s="142">
        <f>SUM(I10:I26)</f>
        <v>0</v>
      </c>
      <c r="J27" s="142">
        <f>SUM(J10:J26)</f>
        <v>0</v>
      </c>
    </row>
    <row r="28" ht="15">
      <c r="K28" s="143"/>
    </row>
    <row r="30" spans="8:11" ht="15">
      <c r="H30" s="144" t="s">
        <v>36</v>
      </c>
      <c r="I30" s="145"/>
      <c r="J30" s="145"/>
      <c r="K30" s="145"/>
    </row>
    <row r="31" spans="8:11" ht="15">
      <c r="H31" s="94"/>
      <c r="I31" s="94"/>
      <c r="J31" s="94"/>
      <c r="K31" s="94"/>
    </row>
    <row r="32" spans="8:16" ht="15">
      <c r="H32" s="144" t="s">
        <v>37</v>
      </c>
      <c r="I32" s="145"/>
      <c r="J32" s="145"/>
      <c r="K32" s="145"/>
      <c r="P32" s="117">
        <f>P24+P25+P27+P29</f>
        <v>0</v>
      </c>
    </row>
    <row r="33" spans="8:11" ht="15">
      <c r="H33" s="144"/>
      <c r="I33" s="94"/>
      <c r="J33" s="94"/>
      <c r="K33" s="94"/>
    </row>
    <row r="34" spans="8:11" ht="15">
      <c r="H34" s="144" t="s">
        <v>38</v>
      </c>
      <c r="I34" s="145"/>
      <c r="J34" s="145"/>
      <c r="K34" s="145"/>
    </row>
    <row r="36" spans="2:11" ht="15">
      <c r="B36" s="146"/>
      <c r="C36" s="137"/>
      <c r="D36" s="137"/>
      <c r="E36" s="137"/>
      <c r="G36" s="137"/>
      <c r="H36" s="137"/>
      <c r="I36" s="137"/>
      <c r="J36" s="137"/>
      <c r="K36" s="137"/>
    </row>
    <row r="37" spans="2:19" ht="15">
      <c r="B37" s="146"/>
      <c r="C37" s="146"/>
      <c r="D37" s="146"/>
      <c r="E37" s="146"/>
      <c r="F37" s="137"/>
      <c r="G37" s="146"/>
      <c r="H37" s="146"/>
      <c r="I37" s="146"/>
      <c r="J37" s="146"/>
      <c r="K37" s="146"/>
      <c r="L37" s="137"/>
      <c r="M37" s="94"/>
      <c r="N37" s="94"/>
      <c r="O37" s="94"/>
      <c r="P37" s="94"/>
      <c r="Q37" s="94"/>
      <c r="R37" s="94"/>
      <c r="S37" s="95"/>
    </row>
    <row r="38" spans="6:12" ht="15">
      <c r="F38" s="146"/>
      <c r="L38" s="146"/>
    </row>
  </sheetData>
  <sheetProtection password="EF3D" sheet="1" objects="1" selectLockedCells="1"/>
  <mergeCells count="1">
    <mergeCell ref="B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per l’Energia e Sviluppo Sostenibile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 COPPARO</dc:title>
  <dc:subject/>
  <dc:creator>Marco Chiozzi</dc:creator>
  <cp:keywords/>
  <dc:description/>
  <cp:lastModifiedBy>RG</cp:lastModifiedBy>
  <cp:lastPrinted>2016-10-07T11:23:37Z</cp:lastPrinted>
  <dcterms:created xsi:type="dcterms:W3CDTF">2013-01-10T09:46:16Z</dcterms:created>
  <dcterms:modified xsi:type="dcterms:W3CDTF">2017-01-25T14:16:22Z</dcterms:modified>
  <cp:category/>
  <cp:version/>
  <cp:contentType/>
  <cp:contentStatus/>
</cp:coreProperties>
</file>